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resurs-int\Desktop\КЕА\571-11\двери\"/>
    </mc:Choice>
  </mc:AlternateContent>
  <xr:revisionPtr revIDLastSave="0" documentId="13_ncr:1_{12FA10FA-623F-4213-89D9-4B29B265AB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71(11)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7" i="1" l="1"/>
  <c r="M105" i="1"/>
  <c r="M103" i="1"/>
  <c r="L105" i="1"/>
  <c r="L103" i="1"/>
  <c r="L111" i="1"/>
  <c r="F111" i="1" s="1"/>
  <c r="K109" i="1"/>
  <c r="F109" i="1" s="1"/>
  <c r="K107" i="1"/>
  <c r="K101" i="1"/>
  <c r="K85" i="1"/>
  <c r="F85" i="1" s="1"/>
  <c r="J101" i="1"/>
  <c r="J99" i="1"/>
  <c r="F99" i="1" s="1"/>
  <c r="J97" i="1"/>
  <c r="F97" i="1" s="1"/>
  <c r="J93" i="1"/>
  <c r="I95" i="1"/>
  <c r="F95" i="1" s="1"/>
  <c r="I93" i="1"/>
  <c r="H91" i="1"/>
  <c r="F91" i="1" s="1"/>
  <c r="H89" i="1"/>
  <c r="F89" i="1" s="1"/>
  <c r="G105" i="1"/>
  <c r="G103" i="1"/>
  <c r="G85" i="1"/>
  <c r="H87" i="1"/>
  <c r="F87" i="1" s="1"/>
  <c r="G83" i="1"/>
  <c r="F83" i="1" s="1"/>
  <c r="G81" i="1"/>
  <c r="F81" i="1" s="1"/>
  <c r="F70" i="1"/>
  <c r="F67" i="1"/>
  <c r="F76" i="1"/>
  <c r="F73" i="1"/>
  <c r="F61" i="1"/>
  <c r="F58" i="1"/>
  <c r="F64" i="1"/>
  <c r="F55" i="1"/>
  <c r="F93" i="1" l="1"/>
  <c r="F105" i="1"/>
  <c r="F103" i="1"/>
  <c r="F107" i="1"/>
  <c r="F101" i="1"/>
  <c r="F79" i="1"/>
  <c r="F50" i="1"/>
  <c r="F47" i="1"/>
  <c r="F41" i="1"/>
  <c r="F38" i="1"/>
  <c r="F35" i="1"/>
  <c r="F23" i="1"/>
  <c r="F26" i="1"/>
  <c r="F29" i="1"/>
  <c r="F32" i="1"/>
  <c r="F44" i="1"/>
  <c r="F20" i="1"/>
  <c r="F113" i="1" l="1"/>
  <c r="F53" i="1"/>
  <c r="F114" i="1" s="1"/>
  <c r="G12" i="1"/>
  <c r="I15" i="1" l="1"/>
  <c r="M15" i="1"/>
  <c r="M12" i="1"/>
  <c r="L15" i="1"/>
  <c r="L12" i="1"/>
  <c r="K15" i="1"/>
  <c r="K12" i="1"/>
  <c r="J15" i="1"/>
  <c r="J12" i="1"/>
  <c r="I12" i="1"/>
  <c r="H15" i="1"/>
  <c r="H12" i="1"/>
  <c r="G15" i="1"/>
  <c r="F15" i="1" l="1"/>
  <c r="F12" i="1"/>
  <c r="F18" i="1" l="1"/>
  <c r="F115" i="1" l="1"/>
  <c r="F116" i="1"/>
  <c r="F117" i="1" s="1"/>
</calcChain>
</file>

<file path=xl/sharedStrings.xml><?xml version="1.0" encoding="utf-8"?>
<sst xmlns="http://schemas.openxmlformats.org/spreadsheetml/2006/main" count="318" uniqueCount="189">
  <si>
    <t>№ п/п</t>
  </si>
  <si>
    <t>Местоположение</t>
  </si>
  <si>
    <t>Мар-ка поз.</t>
  </si>
  <si>
    <t>Наименование и тип</t>
  </si>
  <si>
    <t>Итого цена за ед.,  с НДС, руб.</t>
  </si>
  <si>
    <t>ГОСТ 31173-2016</t>
  </si>
  <si>
    <t>Итого двери в МОП, в том числе НДС:</t>
  </si>
  <si>
    <t>ВСЕГО по расчету стоимости, в том числе НДС:</t>
  </si>
  <si>
    <t>Замена временных цилиндров в замках дверных блоков на входах в квартиры с работой</t>
  </si>
  <si>
    <t>Снятие упаковки и регулировка дверных блоков перед сдачей объекта</t>
  </si>
  <si>
    <t>ГОСТ Р 57327-2016</t>
  </si>
  <si>
    <t>ГОСТ 57327-2016</t>
  </si>
  <si>
    <t>Цена за ед. с доставкой с НДС, руб.</t>
  </si>
  <si>
    <t xml:space="preserve">Цена за ед.,  монтажа с НДС, руб. </t>
  </si>
  <si>
    <t>Общая стоимость с НДС, руб</t>
  </si>
  <si>
    <t>Приложение 1</t>
  </si>
  <si>
    <t>к тендерному заданию:</t>
  </si>
  <si>
    <t>Расчет стоимости (форма)</t>
  </si>
  <si>
    <t>Заполнение полотна и коробки – минплита НГ;</t>
  </si>
  <si>
    <t>Наличие ребер жесткости;</t>
  </si>
  <si>
    <t>Накладка на цилиндрах плоская на заклепках, цвет – хром;</t>
  </si>
  <si>
    <t>Цвет фурнитуры – хром;</t>
  </si>
  <si>
    <t>Уплотнители резиновые – два контура, D-образные (терморасширяющиеся);</t>
  </si>
  <si>
    <t>Петли с упорным подшипником  -  3 шт.;</t>
  </si>
  <si>
    <t>Высота порога не более 14 мм от уровня чистого пола;</t>
  </si>
  <si>
    <t>Доставка на объект с подъемом на этажи и монтаж на анкеры;</t>
  </si>
  <si>
    <t>Профессиональная монтажная пена (огнеупорная);</t>
  </si>
  <si>
    <t>Защита двери – картон, стрейч/скотч;</t>
  </si>
  <si>
    <t>Замена временных рабочих цилиндров  в квартирных дверях;</t>
  </si>
  <si>
    <t>Снятие защитного укрытия с дверных блоков и фурнитуры.</t>
  </si>
  <si>
    <t>Примечание:</t>
  </si>
  <si>
    <t xml:space="preserve">Дополнительные материалы и работы, не учтенные при составлении расчета стоимости, </t>
  </si>
  <si>
    <t>но необходимые для сдачи объекта в эксплуатацию, приобретаются и выполняются за счет подрядчика</t>
  </si>
  <si>
    <t>Толщина стали: полотно – 1,2 мм, коробка – 1,2 мм, наличники – 1,2 мм;</t>
  </si>
  <si>
    <t xml:space="preserve">Толщина полотна – 60-66 мм; </t>
  </si>
  <si>
    <t>Уплотнители резиновые – 2 контура;</t>
  </si>
  <si>
    <t>Петли с упорным подшипником  - 3 шт.;</t>
  </si>
  <si>
    <t>Профессиональная монтажная пена;</t>
  </si>
  <si>
    <t>Кол. шт.</t>
  </si>
  <si>
    <r>
      <t>Коробка из цельногнутого профиля. Наличники и коробка - единое целое</t>
    </r>
    <r>
      <rPr>
        <sz val="12"/>
        <color rgb="FF7030A0"/>
        <rFont val="Times New Roman"/>
        <family val="1"/>
        <charset val="204"/>
      </rPr>
      <t>;</t>
    </r>
  </si>
  <si>
    <t>Покрытие полотна снаружи и изнутри – порошковая окраска, цвет RAL 8019;</t>
  </si>
  <si>
    <t>Отделка коробки и наличника - порошковая окраска, цвет RAL 8019;</t>
  </si>
  <si>
    <t>Замок противопожарный с нажимной ручкой и цилиндром (ключ- завертка);</t>
  </si>
  <si>
    <t>Двери запасного выхода - покрытие полотна снаружи и изнутри  – порошковая окраска, цвет RAL 8019;</t>
  </si>
  <si>
    <t xml:space="preserve">Двери в коллекторные на этажах (двухстворчатые, без ручек) – порошковая окраска, цвет RAL 8019; </t>
  </si>
  <si>
    <t>ДПС 01 2070х1100 Правая  ЕI30</t>
  </si>
  <si>
    <t>ДПС 01 2070х1100 Левая  ЕI30</t>
  </si>
  <si>
    <t xml:space="preserve"> ГОСТ 31173-2016</t>
  </si>
  <si>
    <t xml:space="preserve">Стальные противопожарные дверные блоки на входах в квартиры (порог не более 14 мм) </t>
  </si>
  <si>
    <t xml:space="preserve">Стальные противопожарные дверные блоки на входах в квартиры  (порог не более 14 мм) </t>
  </si>
  <si>
    <t>Итого дверные блоки квартирные, в том числе НДС:</t>
  </si>
  <si>
    <t>На двухстворчатых дверях – штульп на нерабочей створке;</t>
  </si>
  <si>
    <t xml:space="preserve">Замок FUARO с нажимной ручкой и цилиндром (ключ-завертка) или аналог;  </t>
  </si>
  <si>
    <t xml:space="preserve">Замок FUARO сувальдный, под единый ключ (вездеход) на весь дом (количество ключей равно количеству дверей) или аналог;  </t>
  </si>
  <si>
    <t>с доводчиком и уплотнением в притворах</t>
  </si>
  <si>
    <t xml:space="preserve">Дверные блоки в нишах инженерных сетей на этажах  (порог не более 50мм)   </t>
  </si>
  <si>
    <t>Доводчики Notedo DC-080 с доставкой и монтажем</t>
  </si>
  <si>
    <t>без доводчиков</t>
  </si>
  <si>
    <t>секция 2</t>
  </si>
  <si>
    <t>секция 7, 8</t>
  </si>
  <si>
    <t>секция 9</t>
  </si>
  <si>
    <t xml:space="preserve">«Жилой комплекс по адресу: Санкт-Петербург, поселок Шушары, Пулковское, участок 571 (участок 11)" Многоквартирный жилой дом </t>
  </si>
  <si>
    <t>секция 1, 12, 13</t>
  </si>
  <si>
    <t>секция 3,</t>
  </si>
  <si>
    <t>секция 4, 5, 6</t>
  </si>
  <si>
    <t>секция 10, 11</t>
  </si>
  <si>
    <t>Размер в свету, min</t>
  </si>
  <si>
    <t>2000x900</t>
  </si>
  <si>
    <t>ДПС 02 2070х1360 Левая  ЕI30</t>
  </si>
  <si>
    <t xml:space="preserve">с доводчиком </t>
  </si>
  <si>
    <t>2000x1250</t>
  </si>
  <si>
    <t xml:space="preserve">Стальные противопожарные дверные блоки в подвале  (порог не более 50 мм) </t>
  </si>
  <si>
    <t>ДСВв В Оп Л ПРг Н П2лс О М3   2070х1100</t>
  </si>
  <si>
    <t>1750x900</t>
  </si>
  <si>
    <t>ДСВв В Оп Л ПРг Н П2лс О М3   1770х1100</t>
  </si>
  <si>
    <t>ДСВв В Оп Пр ПРг Н П2лс О М3   1770х1100</t>
  </si>
  <si>
    <t>ДСВв В Оп Л ПРг Н П2лс О М3   1770х1000</t>
  </si>
  <si>
    <t>1750x1000</t>
  </si>
  <si>
    <t>1730x900</t>
  </si>
  <si>
    <t>ДПС 01 1770х1100 Левая  ЕI60</t>
  </si>
  <si>
    <t>ДПС 01 1770х1100 Правая  ЕI60</t>
  </si>
  <si>
    <t>ДПС 01 1770х1100 Правая  ЕI30</t>
  </si>
  <si>
    <t>ДПС 01 1770х1100 Левая  ЕI30</t>
  </si>
  <si>
    <t>ДПС 02 2070х1310 Левая  ЕI30</t>
  </si>
  <si>
    <t>2000x1200</t>
  </si>
  <si>
    <t>ДСВв В1 Дв ПРг Н П2лс О М3   1770х1310</t>
  </si>
  <si>
    <t>1750x1200</t>
  </si>
  <si>
    <t>Дверные блоки в  тамбуре подвала (порог не более 50мм)</t>
  </si>
  <si>
    <t xml:space="preserve">Стальные противопожарные дверные блоки в подвале вход в ИТП (порог не более 50 мм) </t>
  </si>
  <si>
    <t>Дверные блоки в  подвале вход в ВУ и НС (порог не более 50мм)</t>
  </si>
  <si>
    <r>
      <t>Стальные противопожарные дверные блок</t>
    </r>
    <r>
      <rPr>
        <sz val="12"/>
        <rFont val="Times New Roman"/>
        <family val="1"/>
        <charset val="204"/>
      </rPr>
      <t xml:space="preserve">и в подвале вход в ИТП </t>
    </r>
    <r>
      <rPr>
        <sz val="12"/>
        <color rgb="FF000000"/>
        <rFont val="Times New Roman"/>
        <family val="1"/>
        <charset val="204"/>
      </rPr>
      <t xml:space="preserve"> (порог не более 50 мм) </t>
    </r>
  </si>
  <si>
    <t>Итого дверные блоки в техподполье, в том числе НДС:</t>
  </si>
  <si>
    <t>Двери блоки квартирные</t>
  </si>
  <si>
    <t>ДСН А Оп Л ПРг Н П2лс О 2 М3   2070х1100</t>
  </si>
  <si>
    <t>2000x1000</t>
  </si>
  <si>
    <t>ДПС 02 2070х1310 Правая  ЕI30</t>
  </si>
  <si>
    <t>ДПСО 02 2070х1310 Правая  ЕI30</t>
  </si>
  <si>
    <t>ДПСО 02 2070х1310 Левая  ЕI30</t>
  </si>
  <si>
    <t>ДПС 01 1970х1110 Правая  ЕI30</t>
  </si>
  <si>
    <t>1900x900</t>
  </si>
  <si>
    <t>ДПС 01 1970х1110 Левая  ЕI30</t>
  </si>
  <si>
    <t>ДПС 01 1970х1160 Правая  ЕI30</t>
  </si>
  <si>
    <t>ДПС 01 1970х1160 Левая  ЕI30</t>
  </si>
  <si>
    <t>1900x1000</t>
  </si>
  <si>
    <t xml:space="preserve">Стальные противопожарные дверные блоки  на входе в котельную (порог не более 50 мм) </t>
  </si>
  <si>
    <t xml:space="preserve">Стальные противопожарные дверные блоки на выходе  на плоскую кровлю(порог не более 50 мм) </t>
  </si>
  <si>
    <t xml:space="preserve">Стальные противопожарные дверные блоки на запасном выходе (порог не более 14 мм, остекленное полотно с заполнением армированного стекла не менее 1,2м2) </t>
  </si>
  <si>
    <t xml:space="preserve">Стальные противопожарные дверные блоки на входе в подвал (порог не более 50 мм) </t>
  </si>
  <si>
    <t xml:space="preserve">Стальные противопожарные дверные блоки на входе в ГРЩ и подвал (порог не более 50 мм) </t>
  </si>
  <si>
    <t xml:space="preserve">Стальные противопожарные дверные блоки  на запасном выходе(порог не более 14 мм, остекленное полотно с заполнением армированного стекла не менее 1,2м2) </t>
  </si>
  <si>
    <t>Дверные блоки в нишах инж. сетей в МОП</t>
  </si>
  <si>
    <t>2000х1150</t>
  </si>
  <si>
    <t>2000х1100</t>
  </si>
  <si>
    <t>2000х925</t>
  </si>
  <si>
    <t>2000х850</t>
  </si>
  <si>
    <t xml:space="preserve">ДСВ В1 Оп П Прг Н П2лс О М1 2070х885 </t>
  </si>
  <si>
    <t xml:space="preserve">ДСВ В1 Дв Прг Н П2лс О М1 2070х1260 </t>
  </si>
  <si>
    <t xml:space="preserve">ДСВ В1 Дв Прг Н П2лс О М1 2070х1200 </t>
  </si>
  <si>
    <t xml:space="preserve">ДСВ В1 Дв Прг Н П2лс О М1 2070х1035 </t>
  </si>
  <si>
    <t xml:space="preserve">ДСВ В1 Оп Л Прг Н П2лс О М1 2070х885 </t>
  </si>
  <si>
    <t xml:space="preserve">ДСВ В1 Дв Прг Н П2лс О М1 2070х1020 </t>
  </si>
  <si>
    <t>2000х910</t>
  </si>
  <si>
    <t>2000х875</t>
  </si>
  <si>
    <t xml:space="preserve">ДСВ В1 Дв Прг Н П2лс О М1 2070х985 </t>
  </si>
  <si>
    <t>ДСВ В1 Дв Прг Н П2лс О М1 2070х1090</t>
  </si>
  <si>
    <t>2000х980</t>
  </si>
  <si>
    <t>ДСВ В1 Дв Прг Н П2лс О М1 2070х1130</t>
  </si>
  <si>
    <t>2000х1030</t>
  </si>
  <si>
    <t>ДСВ В1 Дв Прг Н П2лс О М1 2070х1060</t>
  </si>
  <si>
    <t>2000х950</t>
  </si>
  <si>
    <t>2000х935</t>
  </si>
  <si>
    <t>ДСВ В1 Дв Прг Н П2лс О М1 2070х1045</t>
  </si>
  <si>
    <t>2000х920</t>
  </si>
  <si>
    <t>ДСВ В1 Оп П Прг Н П2лс О М1 2070х960</t>
  </si>
  <si>
    <t>ДСВ В1 Оп Л Прг Н П2лс О М1 2070х960</t>
  </si>
  <si>
    <t>2000х1135</t>
  </si>
  <si>
    <t>ДСВ В1 Дв Прг Н П2лс О М1 2070х1245</t>
  </si>
  <si>
    <t>2000х900</t>
  </si>
  <si>
    <t>ДСВ В1 Оп П Прг Н П2лс О М1 2070х980</t>
  </si>
  <si>
    <t>ДСВ В1 Дв Прг Н П2лс О М1 2070х1030</t>
  </si>
  <si>
    <t>ДМ-1</t>
  </si>
  <si>
    <t>ДМ-2</t>
  </si>
  <si>
    <t>ДМ-3</t>
  </si>
  <si>
    <t>ДМ-4</t>
  </si>
  <si>
    <t>ДМ-4л</t>
  </si>
  <si>
    <t>ДМ-5</t>
  </si>
  <si>
    <t>ДМ-6</t>
  </si>
  <si>
    <t>ДМ-7</t>
  </si>
  <si>
    <t>ДМ-8</t>
  </si>
  <si>
    <t>ДМ-9</t>
  </si>
  <si>
    <t>ДМ-10</t>
  </si>
  <si>
    <t>ДМ-11</t>
  </si>
  <si>
    <t>ДМ-11л</t>
  </si>
  <si>
    <t>ДМ-12</t>
  </si>
  <si>
    <t>ДМ-13</t>
  </si>
  <si>
    <t>ДМ-14</t>
  </si>
  <si>
    <t>ДН-1л</t>
  </si>
  <si>
    <t>ДН-2*</t>
  </si>
  <si>
    <t>ДН-3*</t>
  </si>
  <si>
    <t>ДН-3л*</t>
  </si>
  <si>
    <t>ДН-4*</t>
  </si>
  <si>
    <t>ДН-4л*</t>
  </si>
  <si>
    <t>ДН-5*</t>
  </si>
  <si>
    <t>ДН-5л*</t>
  </si>
  <si>
    <t>Д-2*л</t>
  </si>
  <si>
    <t>Д-3л</t>
  </si>
  <si>
    <t>Д-4л</t>
  </si>
  <si>
    <t>Д-5</t>
  </si>
  <si>
    <t>Д-5л</t>
  </si>
  <si>
    <t>Д-6</t>
  </si>
  <si>
    <t>Д-6л</t>
  </si>
  <si>
    <t>Д-7</t>
  </si>
  <si>
    <t>Д-7л</t>
  </si>
  <si>
    <t>Д-8</t>
  </si>
  <si>
    <t>Д-9</t>
  </si>
  <si>
    <t>Д-1*</t>
  </si>
  <si>
    <t>Д-1*л</t>
  </si>
  <si>
    <t>Отделка коробки и наличника - порошковая окраска, цвет RAL 7038;</t>
  </si>
  <si>
    <t xml:space="preserve">Замок FUARO противопожарный с нажимной ручкой и цилиндром (ключ-ключ) или аналог;  </t>
  </si>
  <si>
    <t>Доводчики двери Notedo  DC-080 или аналог</t>
  </si>
  <si>
    <t>Дверные блоки входные наружные</t>
  </si>
  <si>
    <t>Комплектация металлических противопожарных дверных блоков наружных:</t>
  </si>
  <si>
    <t>Коробка из цельногнутого профиля. Наличники и коробка - единое целое;</t>
  </si>
  <si>
    <t>Покрытие полотна снаружи и изнутри  – порошковая окраска, цвет RAL 7038;</t>
  </si>
  <si>
    <t>Дверные блоки в техподполье</t>
  </si>
  <si>
    <t>Изготовление, доставка и монтаж металлических дверных блоков в проемы на входах в квартиры, под инженерные сети в МОП, в техподполье и наружные выходы</t>
  </si>
  <si>
    <t>Комплектация дверного блока з технических ниш МОП:</t>
  </si>
  <si>
    <t xml:space="preserve">Комплектация дверного блока металлического противопожарного квартирные:  </t>
  </si>
  <si>
    <t xml:space="preserve">Комплектация дверного блока металлического противопожарного в техподполье: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</si>
</sst>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8" x14ac:knownFonts="1"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2"/>
      <name val="Calibri"/>
      <family val="2"/>
      <scheme val="minor"/>
    </font>
    <font>
      <sz val="12"/>
      <color rgb="FF7030A0"/>
      <name val="Times New Roman"/>
      <family val="1"/>
      <charset val="204"/>
    </font>
    <font>
      <sz val="11"/>
      <name val="Calibri"/>
      <family val="2"/>
      <scheme val="minor"/>
    </font>
    <font>
      <b/>
      <i/>
      <sz val="12"/>
      <color rgb="FF7030A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3" fillId="0" borderId="7" xfId="0" applyFont="1" applyBorder="1" applyAlignment="1">
      <alignment horizontal="center" vertical="center" wrapText="1"/>
    </xf>
    <xf numFmtId="0" fontId="6" fillId="0" borderId="0" xfId="0" applyFont="1"/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Fill="1"/>
    <xf numFmtId="0" fontId="5" fillId="0" borderId="0" xfId="0" applyFont="1"/>
    <xf numFmtId="0" fontId="6" fillId="0" borderId="0" xfId="0" applyFont="1" applyAlignment="1">
      <alignment horizontal="right"/>
    </xf>
    <xf numFmtId="164" fontId="2" fillId="0" borderId="9" xfId="0" applyNumberFormat="1" applyFont="1" applyBorder="1" applyAlignment="1">
      <alignment horizontal="center" vertical="center" wrapText="1"/>
    </xf>
    <xf numFmtId="0" fontId="7" fillId="0" borderId="0" xfId="0" applyFont="1"/>
    <xf numFmtId="0" fontId="9" fillId="0" borderId="0" xfId="0" applyFont="1" applyAlignment="1">
      <alignment horizontal="center" vertical="center" wrapText="1"/>
    </xf>
    <xf numFmtId="0" fontId="10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1" fillId="0" borderId="0" xfId="0" applyFont="1"/>
    <xf numFmtId="0" fontId="8" fillId="0" borderId="8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7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164" fontId="14" fillId="0" borderId="23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right" vertical="center" wrapText="1"/>
    </xf>
    <xf numFmtId="4" fontId="14" fillId="0" borderId="9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64" fontId="14" fillId="0" borderId="15" xfId="0" applyNumberFormat="1" applyFont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164" fontId="14" fillId="0" borderId="16" xfId="0" applyNumberFormat="1" applyFont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164" fontId="14" fillId="0" borderId="4" xfId="0" applyNumberFormat="1" applyFont="1" applyBorder="1" applyAlignment="1">
      <alignment horizontal="center" vertical="center" wrapText="1"/>
    </xf>
    <xf numFmtId="164" fontId="14" fillId="0" borderId="2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0"/>
  <sheetViews>
    <sheetView tabSelected="1" view="pageBreakPreview" topLeftCell="A110" zoomScale="82" zoomScaleNormal="50" zoomScaleSheetLayoutView="82" zoomScalePageLayoutView="53" workbookViewId="0">
      <selection activeCell="X129" sqref="X129"/>
    </sheetView>
  </sheetViews>
  <sheetFormatPr defaultRowHeight="15" x14ac:dyDescent="0.25"/>
  <cols>
    <col min="1" max="1" width="4.28515625" customWidth="1"/>
    <col min="2" max="2" width="32.5703125" customWidth="1"/>
    <col min="3" max="3" width="11" customWidth="1"/>
    <col min="4" max="4" width="35" customWidth="1"/>
    <col min="5" max="5" width="18" customWidth="1"/>
    <col min="6" max="6" width="7.28515625" customWidth="1"/>
    <col min="7" max="13" width="13.5703125" hidden="1" customWidth="1"/>
    <col min="14" max="14" width="13.28515625" customWidth="1"/>
    <col min="15" max="15" width="14" customWidth="1"/>
    <col min="16" max="16" width="14.140625" customWidth="1"/>
    <col min="17" max="17" width="14.42578125" customWidth="1"/>
  </cols>
  <sheetData>
    <row r="1" spans="1:17" ht="15.75" x14ac:dyDescent="0.25">
      <c r="P1" s="9" t="s">
        <v>15</v>
      </c>
      <c r="Q1" s="9"/>
    </row>
    <row r="2" spans="1:17" ht="15.75" x14ac:dyDescent="0.25">
      <c r="P2" s="9" t="s">
        <v>16</v>
      </c>
      <c r="Q2" s="9"/>
    </row>
    <row r="4" spans="1:17" ht="15.75" x14ac:dyDescent="0.25">
      <c r="A4" s="68" t="s">
        <v>61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ht="1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5.75" x14ac:dyDescent="0.25">
      <c r="A6" s="14"/>
      <c r="B6" s="14"/>
      <c r="C6" s="14"/>
      <c r="D6" s="85" t="s">
        <v>17</v>
      </c>
      <c r="E6" s="85"/>
      <c r="F6" s="86"/>
      <c r="G6" s="86"/>
      <c r="H6" s="86"/>
      <c r="I6" s="86"/>
      <c r="J6" s="86"/>
      <c r="K6" s="86"/>
      <c r="L6" s="86"/>
      <c r="M6" s="86"/>
      <c r="N6" s="86"/>
      <c r="O6" s="14"/>
      <c r="P6" s="14"/>
      <c r="Q6" s="14"/>
    </row>
    <row r="7" spans="1:17" ht="15.75" x14ac:dyDescent="0.25">
      <c r="A7" s="2"/>
      <c r="B7" s="2"/>
      <c r="C7" s="2"/>
      <c r="D7" s="2"/>
      <c r="E7" s="2"/>
      <c r="F7" s="9"/>
      <c r="G7" s="9"/>
      <c r="H7" s="9"/>
      <c r="I7" s="9"/>
      <c r="J7" s="9"/>
      <c r="K7" s="9"/>
      <c r="L7" s="9"/>
      <c r="M7" s="9"/>
      <c r="N7" s="10"/>
      <c r="O7" s="2"/>
      <c r="P7" s="2"/>
      <c r="Q7" s="2"/>
    </row>
    <row r="8" spans="1:17" x14ac:dyDescent="0.25">
      <c r="A8" s="73" t="s">
        <v>185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</row>
    <row r="9" spans="1:17" ht="16.899999999999999" customHeight="1" thickBo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02" customHeight="1" thickBot="1" x14ac:dyDescent="0.3">
      <c r="A10" s="118" t="s">
        <v>0</v>
      </c>
      <c r="B10" s="119" t="s">
        <v>1</v>
      </c>
      <c r="C10" s="119" t="s">
        <v>2</v>
      </c>
      <c r="D10" s="119" t="s">
        <v>3</v>
      </c>
      <c r="E10" s="119" t="s">
        <v>66</v>
      </c>
      <c r="F10" s="119" t="s">
        <v>38</v>
      </c>
      <c r="G10" s="122" t="s">
        <v>62</v>
      </c>
      <c r="H10" s="122" t="s">
        <v>58</v>
      </c>
      <c r="I10" s="122" t="s">
        <v>63</v>
      </c>
      <c r="J10" s="122" t="s">
        <v>64</v>
      </c>
      <c r="K10" s="122" t="s">
        <v>59</v>
      </c>
      <c r="L10" s="122" t="s">
        <v>60</v>
      </c>
      <c r="M10" s="122" t="s">
        <v>65</v>
      </c>
      <c r="N10" s="120" t="s">
        <v>12</v>
      </c>
      <c r="O10" s="120" t="s">
        <v>13</v>
      </c>
      <c r="P10" s="120" t="s">
        <v>4</v>
      </c>
      <c r="Q10" s="121" t="s">
        <v>14</v>
      </c>
    </row>
    <row r="11" spans="1:17" ht="18.75" customHeight="1" thickBot="1" x14ac:dyDescent="0.3">
      <c r="A11" s="3"/>
      <c r="B11" s="93" t="s">
        <v>92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5"/>
    </row>
    <row r="12" spans="1:17" ht="15.75" x14ac:dyDescent="0.25">
      <c r="A12" s="75">
        <v>1</v>
      </c>
      <c r="B12" s="77" t="s">
        <v>48</v>
      </c>
      <c r="C12" s="80" t="s">
        <v>175</v>
      </c>
      <c r="D12" s="15" t="s">
        <v>10</v>
      </c>
      <c r="E12" s="80" t="s">
        <v>67</v>
      </c>
      <c r="F12" s="50">
        <f>SUM(G12:M14)</f>
        <v>119</v>
      </c>
      <c r="G12" s="107">
        <f>4+7+7+7</f>
        <v>25</v>
      </c>
      <c r="H12" s="107">
        <f>0+5+5+5</f>
        <v>15</v>
      </c>
      <c r="I12" s="107">
        <f>0+3+3+3</f>
        <v>9</v>
      </c>
      <c r="J12" s="107">
        <f>0+5+6+6</f>
        <v>17</v>
      </c>
      <c r="K12" s="107">
        <f>0+7+7+7</f>
        <v>21</v>
      </c>
      <c r="L12" s="107">
        <f>1+5+5+5</f>
        <v>16</v>
      </c>
      <c r="M12" s="107">
        <f>4+4+4+4</f>
        <v>16</v>
      </c>
      <c r="N12" s="58"/>
      <c r="O12" s="58"/>
      <c r="P12" s="58"/>
      <c r="Q12" s="61"/>
    </row>
    <row r="13" spans="1:17" ht="31.5" x14ac:dyDescent="0.25">
      <c r="A13" s="71"/>
      <c r="B13" s="78"/>
      <c r="C13" s="81"/>
      <c r="D13" s="16" t="s">
        <v>45</v>
      </c>
      <c r="E13" s="81"/>
      <c r="F13" s="51"/>
      <c r="G13" s="108"/>
      <c r="H13" s="108"/>
      <c r="I13" s="108"/>
      <c r="J13" s="108"/>
      <c r="K13" s="108"/>
      <c r="L13" s="108"/>
      <c r="M13" s="108"/>
      <c r="N13" s="59"/>
      <c r="O13" s="59"/>
      <c r="P13" s="59"/>
      <c r="Q13" s="62"/>
    </row>
    <row r="14" spans="1:17" ht="15.75" x14ac:dyDescent="0.25">
      <c r="A14" s="76"/>
      <c r="B14" s="79"/>
      <c r="C14" s="60"/>
      <c r="D14" s="43" t="s">
        <v>57</v>
      </c>
      <c r="E14" s="103"/>
      <c r="F14" s="56"/>
      <c r="G14" s="109"/>
      <c r="H14" s="109"/>
      <c r="I14" s="109"/>
      <c r="J14" s="109"/>
      <c r="K14" s="109"/>
      <c r="L14" s="109"/>
      <c r="M14" s="109"/>
      <c r="N14" s="60"/>
      <c r="O14" s="60"/>
      <c r="P14" s="60"/>
      <c r="Q14" s="63"/>
    </row>
    <row r="15" spans="1:17" ht="15.75" x14ac:dyDescent="0.25">
      <c r="A15" s="70">
        <v>2</v>
      </c>
      <c r="B15" s="83" t="s">
        <v>49</v>
      </c>
      <c r="C15" s="82" t="s">
        <v>176</v>
      </c>
      <c r="D15" s="43" t="s">
        <v>11</v>
      </c>
      <c r="E15" s="105" t="s">
        <v>67</v>
      </c>
      <c r="F15" s="51">
        <f>SUM(G15:M17)</f>
        <v>142</v>
      </c>
      <c r="G15" s="110">
        <f>6+9+9+9</f>
        <v>33</v>
      </c>
      <c r="H15" s="110">
        <f>0+3+3+3</f>
        <v>9</v>
      </c>
      <c r="I15" s="110">
        <f>0+4+4+4</f>
        <v>12</v>
      </c>
      <c r="J15" s="110">
        <f>0+8+8+8</f>
        <v>24</v>
      </c>
      <c r="K15" s="110">
        <f>0+9+9+9</f>
        <v>27</v>
      </c>
      <c r="L15" s="110">
        <f>0+3+3+3</f>
        <v>9</v>
      </c>
      <c r="M15" s="110">
        <f>7+7+7+7</f>
        <v>28</v>
      </c>
      <c r="N15" s="66"/>
      <c r="O15" s="66"/>
      <c r="P15" s="66"/>
      <c r="Q15" s="64"/>
    </row>
    <row r="16" spans="1:17" ht="31.5" x14ac:dyDescent="0.25">
      <c r="A16" s="71"/>
      <c r="B16" s="78"/>
      <c r="C16" s="81"/>
      <c r="D16" s="43" t="s">
        <v>46</v>
      </c>
      <c r="E16" s="104"/>
      <c r="F16" s="51"/>
      <c r="G16" s="108"/>
      <c r="H16" s="108"/>
      <c r="I16" s="108"/>
      <c r="J16" s="108"/>
      <c r="K16" s="108"/>
      <c r="L16" s="108"/>
      <c r="M16" s="108"/>
      <c r="N16" s="59"/>
      <c r="O16" s="59"/>
      <c r="P16" s="59"/>
      <c r="Q16" s="62"/>
    </row>
    <row r="17" spans="1:17" ht="16.5" thickBot="1" x14ac:dyDescent="0.3">
      <c r="A17" s="72"/>
      <c r="B17" s="84"/>
      <c r="C17" s="67"/>
      <c r="D17" s="43" t="s">
        <v>57</v>
      </c>
      <c r="E17" s="106"/>
      <c r="F17" s="56"/>
      <c r="G17" s="111"/>
      <c r="H17" s="111"/>
      <c r="I17" s="111"/>
      <c r="J17" s="111"/>
      <c r="K17" s="111"/>
      <c r="L17" s="111"/>
      <c r="M17" s="111"/>
      <c r="N17" s="67"/>
      <c r="O17" s="67"/>
      <c r="P17" s="67"/>
      <c r="Q17" s="65"/>
    </row>
    <row r="18" spans="1:17" ht="51.6" customHeight="1" thickBot="1" x14ac:dyDescent="0.3">
      <c r="A18" s="1"/>
      <c r="B18" s="18" t="s">
        <v>50</v>
      </c>
      <c r="C18" s="17"/>
      <c r="D18" s="17"/>
      <c r="E18" s="17"/>
      <c r="F18" s="21">
        <f>SUM(F12:F16)</f>
        <v>261</v>
      </c>
      <c r="G18" s="21"/>
      <c r="H18" s="21"/>
      <c r="I18" s="21"/>
      <c r="J18" s="21"/>
      <c r="K18" s="21"/>
      <c r="L18" s="21"/>
      <c r="M18" s="21"/>
      <c r="N18" s="17"/>
      <c r="O18" s="17"/>
      <c r="P18" s="17"/>
      <c r="Q18" s="11"/>
    </row>
    <row r="19" spans="1:17" ht="18.75" customHeight="1" thickBot="1" x14ac:dyDescent="0.3">
      <c r="A19" s="1"/>
      <c r="B19" s="93" t="s">
        <v>184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5"/>
    </row>
    <row r="20" spans="1:17" ht="15.75" x14ac:dyDescent="0.25">
      <c r="A20" s="75">
        <v>1</v>
      </c>
      <c r="B20" s="90" t="s">
        <v>88</v>
      </c>
      <c r="C20" s="80" t="s">
        <v>164</v>
      </c>
      <c r="D20" s="112" t="s">
        <v>11</v>
      </c>
      <c r="E20" s="113" t="s">
        <v>70</v>
      </c>
      <c r="F20" s="50">
        <f>SUM(G20:M22)</f>
        <v>1</v>
      </c>
      <c r="G20" s="107">
        <v>0</v>
      </c>
      <c r="H20" s="107">
        <v>0</v>
      </c>
      <c r="I20" s="107">
        <v>0</v>
      </c>
      <c r="J20" s="107">
        <v>0</v>
      </c>
      <c r="K20" s="107">
        <v>1</v>
      </c>
      <c r="L20" s="107">
        <v>0</v>
      </c>
      <c r="M20" s="107">
        <v>0</v>
      </c>
      <c r="N20" s="58"/>
      <c r="O20" s="58"/>
      <c r="P20" s="58"/>
      <c r="Q20" s="61"/>
    </row>
    <row r="21" spans="1:17" ht="15.75" x14ac:dyDescent="0.25">
      <c r="A21" s="71"/>
      <c r="B21" s="78"/>
      <c r="C21" s="81"/>
      <c r="D21" s="43" t="s">
        <v>68</v>
      </c>
      <c r="E21" s="104"/>
      <c r="F21" s="51"/>
      <c r="G21" s="108"/>
      <c r="H21" s="108"/>
      <c r="I21" s="108"/>
      <c r="J21" s="108"/>
      <c r="K21" s="108"/>
      <c r="L21" s="108"/>
      <c r="M21" s="108"/>
      <c r="N21" s="59"/>
      <c r="O21" s="59"/>
      <c r="P21" s="59"/>
      <c r="Q21" s="62"/>
    </row>
    <row r="22" spans="1:17" ht="15.75" x14ac:dyDescent="0.25">
      <c r="A22" s="76"/>
      <c r="B22" s="79"/>
      <c r="C22" s="60"/>
      <c r="D22" s="43" t="s">
        <v>69</v>
      </c>
      <c r="E22" s="114"/>
      <c r="F22" s="56"/>
      <c r="G22" s="109"/>
      <c r="H22" s="109"/>
      <c r="I22" s="109"/>
      <c r="J22" s="109"/>
      <c r="K22" s="109"/>
      <c r="L22" s="109"/>
      <c r="M22" s="109"/>
      <c r="N22" s="60"/>
      <c r="O22" s="60"/>
      <c r="P22" s="60"/>
      <c r="Q22" s="63"/>
    </row>
    <row r="23" spans="1:17" ht="15.6" customHeight="1" x14ac:dyDescent="0.25">
      <c r="A23" s="88">
        <v>2</v>
      </c>
      <c r="B23" s="91" t="s">
        <v>89</v>
      </c>
      <c r="C23" s="51" t="s">
        <v>165</v>
      </c>
      <c r="D23" s="45" t="s">
        <v>5</v>
      </c>
      <c r="E23" s="115" t="s">
        <v>67</v>
      </c>
      <c r="F23" s="51">
        <f t="shared" ref="F23" si="0">SUM(G23:M25)</f>
        <v>2</v>
      </c>
      <c r="G23" s="51">
        <v>0</v>
      </c>
      <c r="H23" s="51">
        <v>0</v>
      </c>
      <c r="I23" s="51">
        <v>0</v>
      </c>
      <c r="J23" s="51">
        <v>0</v>
      </c>
      <c r="K23" s="51">
        <v>2</v>
      </c>
      <c r="L23" s="51">
        <v>0</v>
      </c>
      <c r="M23" s="51">
        <v>0</v>
      </c>
      <c r="N23" s="52"/>
      <c r="O23" s="52"/>
      <c r="P23" s="52"/>
      <c r="Q23" s="54"/>
    </row>
    <row r="24" spans="1:17" ht="31.5" x14ac:dyDescent="0.25">
      <c r="A24" s="88"/>
      <c r="B24" s="91"/>
      <c r="C24" s="51"/>
      <c r="D24" s="45" t="s">
        <v>72</v>
      </c>
      <c r="E24" s="115"/>
      <c r="F24" s="51"/>
      <c r="G24" s="51"/>
      <c r="H24" s="51"/>
      <c r="I24" s="51"/>
      <c r="J24" s="51"/>
      <c r="K24" s="51"/>
      <c r="L24" s="51"/>
      <c r="M24" s="51"/>
      <c r="N24" s="52"/>
      <c r="O24" s="52"/>
      <c r="P24" s="52"/>
      <c r="Q24" s="54"/>
    </row>
    <row r="25" spans="1:17" ht="35.450000000000003" customHeight="1" x14ac:dyDescent="0.25">
      <c r="A25" s="89"/>
      <c r="B25" s="92"/>
      <c r="C25" s="49"/>
      <c r="D25" s="44" t="s">
        <v>54</v>
      </c>
      <c r="E25" s="115"/>
      <c r="F25" s="117"/>
      <c r="G25" s="49"/>
      <c r="H25" s="49"/>
      <c r="I25" s="49"/>
      <c r="J25" s="49"/>
      <c r="K25" s="49"/>
      <c r="L25" s="49"/>
      <c r="M25" s="49"/>
      <c r="N25" s="53"/>
      <c r="O25" s="53"/>
      <c r="P25" s="53"/>
      <c r="Q25" s="55"/>
    </row>
    <row r="26" spans="1:17" ht="15.6" customHeight="1" x14ac:dyDescent="0.25">
      <c r="A26" s="88">
        <v>3</v>
      </c>
      <c r="B26" s="91" t="s">
        <v>87</v>
      </c>
      <c r="C26" s="51" t="s">
        <v>166</v>
      </c>
      <c r="D26" s="45" t="s">
        <v>5</v>
      </c>
      <c r="E26" s="115" t="s">
        <v>73</v>
      </c>
      <c r="F26" s="57">
        <f t="shared" ref="F26" si="1">SUM(G26:M28)</f>
        <v>1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1</v>
      </c>
      <c r="N26" s="52"/>
      <c r="O26" s="52"/>
      <c r="P26" s="52"/>
      <c r="Q26" s="54"/>
    </row>
    <row r="27" spans="1:17" ht="31.5" x14ac:dyDescent="0.25">
      <c r="A27" s="88"/>
      <c r="B27" s="91"/>
      <c r="C27" s="51"/>
      <c r="D27" s="45" t="s">
        <v>76</v>
      </c>
      <c r="E27" s="115"/>
      <c r="F27" s="57"/>
      <c r="G27" s="51"/>
      <c r="H27" s="51"/>
      <c r="I27" s="51"/>
      <c r="J27" s="51"/>
      <c r="K27" s="51"/>
      <c r="L27" s="51"/>
      <c r="M27" s="51"/>
      <c r="N27" s="52"/>
      <c r="O27" s="52"/>
      <c r="P27" s="52"/>
      <c r="Q27" s="54"/>
    </row>
    <row r="28" spans="1:17" ht="35.450000000000003" customHeight="1" x14ac:dyDescent="0.25">
      <c r="A28" s="89"/>
      <c r="B28" s="92"/>
      <c r="C28" s="49"/>
      <c r="D28" s="44" t="s">
        <v>54</v>
      </c>
      <c r="E28" s="115"/>
      <c r="F28" s="101"/>
      <c r="G28" s="49"/>
      <c r="H28" s="49"/>
      <c r="I28" s="49"/>
      <c r="J28" s="49"/>
      <c r="K28" s="49"/>
      <c r="L28" s="49"/>
      <c r="M28" s="49"/>
      <c r="N28" s="53"/>
      <c r="O28" s="53"/>
      <c r="P28" s="53"/>
      <c r="Q28" s="55"/>
    </row>
    <row r="29" spans="1:17" ht="15.6" customHeight="1" x14ac:dyDescent="0.25">
      <c r="A29" s="88">
        <v>4</v>
      </c>
      <c r="B29" s="91" t="s">
        <v>87</v>
      </c>
      <c r="C29" s="51" t="s">
        <v>167</v>
      </c>
      <c r="D29" s="45" t="s">
        <v>5</v>
      </c>
      <c r="E29" s="115" t="s">
        <v>77</v>
      </c>
      <c r="F29" s="57">
        <f t="shared" ref="F29" si="2">SUM(G29:M31)</f>
        <v>1</v>
      </c>
      <c r="G29" s="51">
        <v>0</v>
      </c>
      <c r="H29" s="51">
        <v>0</v>
      </c>
      <c r="I29" s="51">
        <v>0</v>
      </c>
      <c r="J29" s="51">
        <v>1</v>
      </c>
      <c r="K29" s="51">
        <v>0</v>
      </c>
      <c r="L29" s="51">
        <v>0</v>
      </c>
      <c r="M29" s="51">
        <v>0</v>
      </c>
      <c r="N29" s="52"/>
      <c r="O29" s="52"/>
      <c r="P29" s="52"/>
      <c r="Q29" s="54"/>
    </row>
    <row r="30" spans="1:17" ht="31.5" x14ac:dyDescent="0.25">
      <c r="A30" s="88"/>
      <c r="B30" s="91"/>
      <c r="C30" s="51"/>
      <c r="D30" s="45" t="s">
        <v>75</v>
      </c>
      <c r="E30" s="115"/>
      <c r="F30" s="57"/>
      <c r="G30" s="51"/>
      <c r="H30" s="51"/>
      <c r="I30" s="51"/>
      <c r="J30" s="51"/>
      <c r="K30" s="51"/>
      <c r="L30" s="51"/>
      <c r="M30" s="51"/>
      <c r="N30" s="52"/>
      <c r="O30" s="52"/>
      <c r="P30" s="52"/>
      <c r="Q30" s="54"/>
    </row>
    <row r="31" spans="1:17" ht="35.450000000000003" customHeight="1" x14ac:dyDescent="0.25">
      <c r="A31" s="89"/>
      <c r="B31" s="92"/>
      <c r="C31" s="49"/>
      <c r="D31" s="44" t="s">
        <v>54</v>
      </c>
      <c r="E31" s="115"/>
      <c r="F31" s="101"/>
      <c r="G31" s="49"/>
      <c r="H31" s="49"/>
      <c r="I31" s="49"/>
      <c r="J31" s="49"/>
      <c r="K31" s="49"/>
      <c r="L31" s="49"/>
      <c r="M31" s="49"/>
      <c r="N31" s="53"/>
      <c r="O31" s="53"/>
      <c r="P31" s="53"/>
      <c r="Q31" s="55"/>
    </row>
    <row r="32" spans="1:17" ht="15.6" customHeight="1" x14ac:dyDescent="0.25">
      <c r="A32" s="100">
        <v>5</v>
      </c>
      <c r="B32" s="116" t="s">
        <v>87</v>
      </c>
      <c r="C32" s="48" t="s">
        <v>168</v>
      </c>
      <c r="D32" s="44" t="s">
        <v>5</v>
      </c>
      <c r="E32" s="105" t="s">
        <v>77</v>
      </c>
      <c r="F32" s="51">
        <f t="shared" ref="F32" si="3">SUM(G32:M34)</f>
        <v>1</v>
      </c>
      <c r="G32" s="48">
        <v>0</v>
      </c>
      <c r="H32" s="51">
        <v>0</v>
      </c>
      <c r="I32" s="48">
        <v>1</v>
      </c>
      <c r="J32" s="48">
        <v>0</v>
      </c>
      <c r="K32" s="48">
        <v>0</v>
      </c>
      <c r="L32" s="48">
        <v>0</v>
      </c>
      <c r="M32" s="48">
        <v>0</v>
      </c>
      <c r="N32" s="98"/>
      <c r="O32" s="98"/>
      <c r="P32" s="98"/>
      <c r="Q32" s="99"/>
    </row>
    <row r="33" spans="1:17" ht="31.5" x14ac:dyDescent="0.25">
      <c r="A33" s="88"/>
      <c r="B33" s="91"/>
      <c r="C33" s="51"/>
      <c r="D33" s="45" t="s">
        <v>74</v>
      </c>
      <c r="E33" s="104"/>
      <c r="F33" s="51"/>
      <c r="G33" s="51"/>
      <c r="H33" s="51"/>
      <c r="I33" s="51"/>
      <c r="J33" s="51"/>
      <c r="K33" s="51"/>
      <c r="L33" s="51"/>
      <c r="M33" s="51"/>
      <c r="N33" s="52"/>
      <c r="O33" s="52"/>
      <c r="P33" s="52"/>
      <c r="Q33" s="54"/>
    </row>
    <row r="34" spans="1:17" ht="35.450000000000003" customHeight="1" x14ac:dyDescent="0.25">
      <c r="A34" s="89"/>
      <c r="B34" s="92"/>
      <c r="C34" s="49"/>
      <c r="D34" s="44" t="s">
        <v>54</v>
      </c>
      <c r="E34" s="114"/>
      <c r="F34" s="56"/>
      <c r="G34" s="49"/>
      <c r="H34" s="49"/>
      <c r="I34" s="49"/>
      <c r="J34" s="49"/>
      <c r="K34" s="49"/>
      <c r="L34" s="49"/>
      <c r="M34" s="49"/>
      <c r="N34" s="53"/>
      <c r="O34" s="53"/>
      <c r="P34" s="53"/>
      <c r="Q34" s="55"/>
    </row>
    <row r="35" spans="1:17" ht="15.75" x14ac:dyDescent="0.25">
      <c r="A35" s="71">
        <v>6</v>
      </c>
      <c r="B35" s="91" t="s">
        <v>71</v>
      </c>
      <c r="C35" s="81" t="s">
        <v>169</v>
      </c>
      <c r="D35" s="102" t="s">
        <v>11</v>
      </c>
      <c r="E35" s="104" t="s">
        <v>78</v>
      </c>
      <c r="F35" s="51">
        <f>SUM(G35:M37)</f>
        <v>2</v>
      </c>
      <c r="G35" s="108">
        <v>0</v>
      </c>
      <c r="H35" s="51">
        <v>0</v>
      </c>
      <c r="I35" s="108">
        <v>0</v>
      </c>
      <c r="J35" s="108">
        <v>1</v>
      </c>
      <c r="K35" s="108">
        <v>0</v>
      </c>
      <c r="L35" s="108">
        <v>0</v>
      </c>
      <c r="M35" s="108">
        <v>1</v>
      </c>
      <c r="N35" s="59"/>
      <c r="O35" s="59"/>
      <c r="P35" s="59"/>
      <c r="Q35" s="62"/>
    </row>
    <row r="36" spans="1:17" ht="15.75" x14ac:dyDescent="0.25">
      <c r="A36" s="71"/>
      <c r="B36" s="91"/>
      <c r="C36" s="81"/>
      <c r="D36" s="43" t="s">
        <v>80</v>
      </c>
      <c r="E36" s="104"/>
      <c r="F36" s="51"/>
      <c r="G36" s="108"/>
      <c r="H36" s="51"/>
      <c r="I36" s="108"/>
      <c r="J36" s="108"/>
      <c r="K36" s="108"/>
      <c r="L36" s="108"/>
      <c r="M36" s="108"/>
      <c r="N36" s="59"/>
      <c r="O36" s="59"/>
      <c r="P36" s="59"/>
      <c r="Q36" s="62"/>
    </row>
    <row r="37" spans="1:17" ht="15.75" x14ac:dyDescent="0.25">
      <c r="A37" s="76"/>
      <c r="B37" s="97"/>
      <c r="C37" s="60"/>
      <c r="D37" s="43" t="s">
        <v>69</v>
      </c>
      <c r="E37" s="114"/>
      <c r="F37" s="56"/>
      <c r="G37" s="109"/>
      <c r="H37" s="49"/>
      <c r="I37" s="109"/>
      <c r="J37" s="109"/>
      <c r="K37" s="109"/>
      <c r="L37" s="109"/>
      <c r="M37" s="109"/>
      <c r="N37" s="60"/>
      <c r="O37" s="60"/>
      <c r="P37" s="60"/>
      <c r="Q37" s="63"/>
    </row>
    <row r="38" spans="1:17" ht="15.75" x14ac:dyDescent="0.25">
      <c r="A38" s="71">
        <v>7</v>
      </c>
      <c r="B38" s="91" t="s">
        <v>71</v>
      </c>
      <c r="C38" s="81" t="s">
        <v>170</v>
      </c>
      <c r="D38" s="102" t="s">
        <v>11</v>
      </c>
      <c r="E38" s="104" t="s">
        <v>78</v>
      </c>
      <c r="F38" s="51">
        <f>SUM(G38:M40)</f>
        <v>1</v>
      </c>
      <c r="G38" s="108">
        <v>0</v>
      </c>
      <c r="H38" s="51">
        <v>0</v>
      </c>
      <c r="I38" s="108">
        <v>1</v>
      </c>
      <c r="J38" s="108">
        <v>0</v>
      </c>
      <c r="K38" s="108">
        <v>0</v>
      </c>
      <c r="L38" s="108">
        <v>0</v>
      </c>
      <c r="M38" s="108">
        <v>0</v>
      </c>
      <c r="N38" s="59"/>
      <c r="O38" s="59"/>
      <c r="P38" s="59"/>
      <c r="Q38" s="62"/>
    </row>
    <row r="39" spans="1:17" ht="15.75" x14ac:dyDescent="0.25">
      <c r="A39" s="71"/>
      <c r="B39" s="91"/>
      <c r="C39" s="81"/>
      <c r="D39" s="43" t="s">
        <v>79</v>
      </c>
      <c r="E39" s="104"/>
      <c r="F39" s="51"/>
      <c r="G39" s="108"/>
      <c r="H39" s="51"/>
      <c r="I39" s="108"/>
      <c r="J39" s="108"/>
      <c r="K39" s="108"/>
      <c r="L39" s="108"/>
      <c r="M39" s="108"/>
      <c r="N39" s="59"/>
      <c r="O39" s="59"/>
      <c r="P39" s="59"/>
      <c r="Q39" s="62"/>
    </row>
    <row r="40" spans="1:17" ht="15.75" x14ac:dyDescent="0.25">
      <c r="A40" s="76"/>
      <c r="B40" s="97"/>
      <c r="C40" s="60"/>
      <c r="D40" s="43" t="s">
        <v>69</v>
      </c>
      <c r="E40" s="114"/>
      <c r="F40" s="56"/>
      <c r="G40" s="109"/>
      <c r="H40" s="49"/>
      <c r="I40" s="109"/>
      <c r="J40" s="109"/>
      <c r="K40" s="109"/>
      <c r="L40" s="109"/>
      <c r="M40" s="109"/>
      <c r="N40" s="60"/>
      <c r="O40" s="60"/>
      <c r="P40" s="60"/>
      <c r="Q40" s="63"/>
    </row>
    <row r="41" spans="1:17" ht="15.75" x14ac:dyDescent="0.25">
      <c r="A41" s="71">
        <v>8</v>
      </c>
      <c r="B41" s="91" t="s">
        <v>71</v>
      </c>
      <c r="C41" s="81" t="s">
        <v>171</v>
      </c>
      <c r="D41" s="102" t="s">
        <v>11</v>
      </c>
      <c r="E41" s="104" t="s">
        <v>78</v>
      </c>
      <c r="F41" s="51">
        <f>SUM(G41:M43)</f>
        <v>7</v>
      </c>
      <c r="G41" s="108">
        <v>3</v>
      </c>
      <c r="H41" s="51">
        <v>0</v>
      </c>
      <c r="I41" s="108">
        <v>1</v>
      </c>
      <c r="J41" s="108">
        <v>1</v>
      </c>
      <c r="K41" s="108">
        <v>1</v>
      </c>
      <c r="L41" s="108">
        <v>1</v>
      </c>
      <c r="M41" s="108">
        <v>0</v>
      </c>
      <c r="N41" s="59"/>
      <c r="O41" s="59"/>
      <c r="P41" s="59"/>
      <c r="Q41" s="62"/>
    </row>
    <row r="42" spans="1:17" ht="15.75" x14ac:dyDescent="0.25">
      <c r="A42" s="71"/>
      <c r="B42" s="91"/>
      <c r="C42" s="81"/>
      <c r="D42" s="43" t="s">
        <v>81</v>
      </c>
      <c r="E42" s="104"/>
      <c r="F42" s="51"/>
      <c r="G42" s="108"/>
      <c r="H42" s="51"/>
      <c r="I42" s="108"/>
      <c r="J42" s="108"/>
      <c r="K42" s="108"/>
      <c r="L42" s="108"/>
      <c r="M42" s="108"/>
      <c r="N42" s="59"/>
      <c r="O42" s="59"/>
      <c r="P42" s="59"/>
      <c r="Q42" s="62"/>
    </row>
    <row r="43" spans="1:17" ht="15.75" x14ac:dyDescent="0.25">
      <c r="A43" s="76"/>
      <c r="B43" s="97"/>
      <c r="C43" s="60"/>
      <c r="D43" s="43" t="s">
        <v>69</v>
      </c>
      <c r="E43" s="114"/>
      <c r="F43" s="56"/>
      <c r="G43" s="109"/>
      <c r="H43" s="49"/>
      <c r="I43" s="109"/>
      <c r="J43" s="109"/>
      <c r="K43" s="109"/>
      <c r="L43" s="109"/>
      <c r="M43" s="109"/>
      <c r="N43" s="60"/>
      <c r="O43" s="60"/>
      <c r="P43" s="60"/>
      <c r="Q43" s="63"/>
    </row>
    <row r="44" spans="1:17" ht="15.75" x14ac:dyDescent="0.25">
      <c r="A44" s="71">
        <v>9</v>
      </c>
      <c r="B44" s="91" t="s">
        <v>71</v>
      </c>
      <c r="C44" s="81" t="s">
        <v>172</v>
      </c>
      <c r="D44" s="102" t="s">
        <v>11</v>
      </c>
      <c r="E44" s="104" t="s">
        <v>78</v>
      </c>
      <c r="F44" s="51">
        <f>SUM(G44:M46)</f>
        <v>3</v>
      </c>
      <c r="G44" s="108">
        <v>1</v>
      </c>
      <c r="H44" s="51">
        <v>0</v>
      </c>
      <c r="I44" s="108">
        <v>0</v>
      </c>
      <c r="J44" s="108">
        <v>0</v>
      </c>
      <c r="K44" s="108">
        <v>1</v>
      </c>
      <c r="L44" s="108">
        <v>0</v>
      </c>
      <c r="M44" s="108">
        <v>1</v>
      </c>
      <c r="N44" s="59"/>
      <c r="O44" s="59"/>
      <c r="P44" s="59"/>
      <c r="Q44" s="62"/>
    </row>
    <row r="45" spans="1:17" ht="15.75" x14ac:dyDescent="0.25">
      <c r="A45" s="71"/>
      <c r="B45" s="91"/>
      <c r="C45" s="81"/>
      <c r="D45" s="43" t="s">
        <v>82</v>
      </c>
      <c r="E45" s="104"/>
      <c r="F45" s="51"/>
      <c r="G45" s="108"/>
      <c r="H45" s="51"/>
      <c r="I45" s="108"/>
      <c r="J45" s="108"/>
      <c r="K45" s="108"/>
      <c r="L45" s="108"/>
      <c r="M45" s="108"/>
      <c r="N45" s="59"/>
      <c r="O45" s="59"/>
      <c r="P45" s="59"/>
      <c r="Q45" s="62"/>
    </row>
    <row r="46" spans="1:17" ht="15.75" x14ac:dyDescent="0.25">
      <c r="A46" s="76"/>
      <c r="B46" s="97"/>
      <c r="C46" s="60"/>
      <c r="D46" s="43" t="s">
        <v>69</v>
      </c>
      <c r="E46" s="114"/>
      <c r="F46" s="56"/>
      <c r="G46" s="109"/>
      <c r="H46" s="49"/>
      <c r="I46" s="109"/>
      <c r="J46" s="109"/>
      <c r="K46" s="109"/>
      <c r="L46" s="109"/>
      <c r="M46" s="109"/>
      <c r="N46" s="60"/>
      <c r="O46" s="60"/>
      <c r="P46" s="60"/>
      <c r="Q46" s="63"/>
    </row>
    <row r="47" spans="1:17" ht="15.75" x14ac:dyDescent="0.25">
      <c r="A47" s="71">
        <v>10</v>
      </c>
      <c r="B47" s="78" t="s">
        <v>90</v>
      </c>
      <c r="C47" s="81" t="s">
        <v>173</v>
      </c>
      <c r="D47" s="102" t="s">
        <v>11</v>
      </c>
      <c r="E47" s="104" t="s">
        <v>84</v>
      </c>
      <c r="F47" s="51">
        <f>SUM(G47:M49)</f>
        <v>1</v>
      </c>
      <c r="G47" s="108">
        <v>1</v>
      </c>
      <c r="H47" s="51">
        <v>0</v>
      </c>
      <c r="I47" s="108">
        <v>0</v>
      </c>
      <c r="J47" s="108">
        <v>0</v>
      </c>
      <c r="K47" s="108">
        <v>0</v>
      </c>
      <c r="L47" s="108">
        <v>0</v>
      </c>
      <c r="M47" s="108">
        <v>0</v>
      </c>
      <c r="N47" s="59"/>
      <c r="O47" s="59"/>
      <c r="P47" s="59"/>
      <c r="Q47" s="62"/>
    </row>
    <row r="48" spans="1:17" ht="15.75" x14ac:dyDescent="0.25">
      <c r="A48" s="71"/>
      <c r="B48" s="78"/>
      <c r="C48" s="81"/>
      <c r="D48" s="43" t="s">
        <v>83</v>
      </c>
      <c r="E48" s="104"/>
      <c r="F48" s="51"/>
      <c r="G48" s="108"/>
      <c r="H48" s="51"/>
      <c r="I48" s="108"/>
      <c r="J48" s="108"/>
      <c r="K48" s="108"/>
      <c r="L48" s="108"/>
      <c r="M48" s="108"/>
      <c r="N48" s="59"/>
      <c r="O48" s="59"/>
      <c r="P48" s="59"/>
      <c r="Q48" s="62"/>
    </row>
    <row r="49" spans="1:17" ht="15.75" x14ac:dyDescent="0.25">
      <c r="A49" s="76"/>
      <c r="B49" s="79"/>
      <c r="C49" s="60"/>
      <c r="D49" s="43" t="s">
        <v>69</v>
      </c>
      <c r="E49" s="114"/>
      <c r="F49" s="56"/>
      <c r="G49" s="109"/>
      <c r="H49" s="49"/>
      <c r="I49" s="109"/>
      <c r="J49" s="109"/>
      <c r="K49" s="109"/>
      <c r="L49" s="109"/>
      <c r="M49" s="109"/>
      <c r="N49" s="60"/>
      <c r="O49" s="60"/>
      <c r="P49" s="60"/>
      <c r="Q49" s="63"/>
    </row>
    <row r="50" spans="1:17" ht="15.6" customHeight="1" x14ac:dyDescent="0.25">
      <c r="A50" s="100">
        <v>11</v>
      </c>
      <c r="B50" s="116" t="s">
        <v>87</v>
      </c>
      <c r="C50" s="48" t="s">
        <v>174</v>
      </c>
      <c r="D50" s="44" t="s">
        <v>5</v>
      </c>
      <c r="E50" s="105" t="s">
        <v>86</v>
      </c>
      <c r="F50" s="51">
        <f t="shared" ref="F50" si="4">SUM(G50:M52)</f>
        <v>1</v>
      </c>
      <c r="G50" s="48">
        <v>0</v>
      </c>
      <c r="H50" s="48">
        <v>0</v>
      </c>
      <c r="I50" s="48">
        <v>0</v>
      </c>
      <c r="J50" s="48">
        <v>0</v>
      </c>
      <c r="K50" s="48">
        <v>1</v>
      </c>
      <c r="L50" s="48">
        <v>0</v>
      </c>
      <c r="M50" s="48">
        <v>0</v>
      </c>
      <c r="N50" s="98"/>
      <c r="O50" s="98"/>
      <c r="P50" s="98"/>
      <c r="Q50" s="99"/>
    </row>
    <row r="51" spans="1:17" ht="31.5" x14ac:dyDescent="0.25">
      <c r="A51" s="88"/>
      <c r="B51" s="91"/>
      <c r="C51" s="51"/>
      <c r="D51" s="45" t="s">
        <v>85</v>
      </c>
      <c r="E51" s="104"/>
      <c r="F51" s="51"/>
      <c r="G51" s="51"/>
      <c r="H51" s="51"/>
      <c r="I51" s="51"/>
      <c r="J51" s="51"/>
      <c r="K51" s="51"/>
      <c r="L51" s="51"/>
      <c r="M51" s="51"/>
      <c r="N51" s="52"/>
      <c r="O51" s="52"/>
      <c r="P51" s="52"/>
      <c r="Q51" s="54"/>
    </row>
    <row r="52" spans="1:17" ht="35.450000000000003" customHeight="1" thickBot="1" x14ac:dyDescent="0.3">
      <c r="A52" s="89"/>
      <c r="B52" s="92"/>
      <c r="C52" s="49"/>
      <c r="D52" s="44" t="s">
        <v>54</v>
      </c>
      <c r="E52" s="114"/>
      <c r="F52" s="56"/>
      <c r="G52" s="49"/>
      <c r="H52" s="49"/>
      <c r="I52" s="49"/>
      <c r="J52" s="49"/>
      <c r="K52" s="49"/>
      <c r="L52" s="49"/>
      <c r="M52" s="49"/>
      <c r="N52" s="53"/>
      <c r="O52" s="53"/>
      <c r="P52" s="53"/>
      <c r="Q52" s="55"/>
    </row>
    <row r="53" spans="1:17" ht="51.6" customHeight="1" thickBot="1" x14ac:dyDescent="0.3">
      <c r="A53" s="1"/>
      <c r="B53" s="18" t="s">
        <v>91</v>
      </c>
      <c r="C53" s="17"/>
      <c r="D53" s="17"/>
      <c r="E53" s="17"/>
      <c r="F53" s="21">
        <f>SUM(F20:F52)</f>
        <v>21</v>
      </c>
      <c r="G53" s="21"/>
      <c r="H53" s="21"/>
      <c r="I53" s="21"/>
      <c r="J53" s="21"/>
      <c r="K53" s="21"/>
      <c r="L53" s="21"/>
      <c r="M53" s="21"/>
      <c r="N53" s="17"/>
      <c r="O53" s="17"/>
      <c r="P53" s="17"/>
      <c r="Q53" s="11"/>
    </row>
    <row r="54" spans="1:17" ht="18.75" customHeight="1" thickBot="1" x14ac:dyDescent="0.3">
      <c r="A54" s="1"/>
      <c r="B54" s="93" t="s">
        <v>180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5"/>
    </row>
    <row r="55" spans="1:17" ht="15.75" x14ac:dyDescent="0.25">
      <c r="A55" s="75">
        <v>1</v>
      </c>
      <c r="B55" s="125" t="s">
        <v>108</v>
      </c>
      <c r="C55" s="80" t="s">
        <v>156</v>
      </c>
      <c r="D55" s="32" t="s">
        <v>5</v>
      </c>
      <c r="E55" s="113" t="s">
        <v>94</v>
      </c>
      <c r="F55" s="50">
        <f>SUM(G55:M57)</f>
        <v>5</v>
      </c>
      <c r="G55" s="107">
        <v>1</v>
      </c>
      <c r="H55" s="107">
        <v>0</v>
      </c>
      <c r="I55" s="107">
        <v>1</v>
      </c>
      <c r="J55" s="107">
        <v>1</v>
      </c>
      <c r="K55" s="107">
        <v>0</v>
      </c>
      <c r="L55" s="107">
        <v>1</v>
      </c>
      <c r="M55" s="107">
        <v>1</v>
      </c>
      <c r="N55" s="58"/>
      <c r="O55" s="58"/>
      <c r="P55" s="58"/>
      <c r="Q55" s="61"/>
    </row>
    <row r="56" spans="1:17" ht="31.5" x14ac:dyDescent="0.25">
      <c r="A56" s="71"/>
      <c r="B56" s="123"/>
      <c r="C56" s="81"/>
      <c r="D56" s="45" t="s">
        <v>93</v>
      </c>
      <c r="E56" s="104"/>
      <c r="F56" s="51"/>
      <c r="G56" s="108"/>
      <c r="H56" s="108"/>
      <c r="I56" s="108"/>
      <c r="J56" s="108"/>
      <c r="K56" s="108"/>
      <c r="L56" s="108"/>
      <c r="M56" s="108"/>
      <c r="N56" s="59"/>
      <c r="O56" s="59"/>
      <c r="P56" s="59"/>
      <c r="Q56" s="62"/>
    </row>
    <row r="57" spans="1:17" ht="15.75" x14ac:dyDescent="0.25">
      <c r="A57" s="76"/>
      <c r="B57" s="124"/>
      <c r="C57" s="60"/>
      <c r="D57" s="43" t="s">
        <v>69</v>
      </c>
      <c r="E57" s="114"/>
      <c r="F57" s="56"/>
      <c r="G57" s="109"/>
      <c r="H57" s="109"/>
      <c r="I57" s="109"/>
      <c r="J57" s="109"/>
      <c r="K57" s="109"/>
      <c r="L57" s="109"/>
      <c r="M57" s="109"/>
      <c r="N57" s="60"/>
      <c r="O57" s="60"/>
      <c r="P57" s="60"/>
      <c r="Q57" s="63"/>
    </row>
    <row r="58" spans="1:17" ht="15.75" x14ac:dyDescent="0.25">
      <c r="A58" s="71">
        <v>2</v>
      </c>
      <c r="B58" s="123" t="s">
        <v>107</v>
      </c>
      <c r="C58" s="81" t="s">
        <v>157</v>
      </c>
      <c r="D58" s="102" t="s">
        <v>11</v>
      </c>
      <c r="E58" s="104" t="s">
        <v>84</v>
      </c>
      <c r="F58" s="51">
        <f>SUM(G58:M60)</f>
        <v>2</v>
      </c>
      <c r="G58" s="108">
        <v>1</v>
      </c>
      <c r="H58" s="108">
        <v>0</v>
      </c>
      <c r="I58" s="108">
        <v>0</v>
      </c>
      <c r="J58" s="108">
        <v>0</v>
      </c>
      <c r="K58" s="108">
        <v>1</v>
      </c>
      <c r="L58" s="108">
        <v>0</v>
      </c>
      <c r="M58" s="108">
        <v>0</v>
      </c>
      <c r="N58" s="59"/>
      <c r="O58" s="59"/>
      <c r="P58" s="59"/>
      <c r="Q58" s="62"/>
    </row>
    <row r="59" spans="1:17" ht="15.75" x14ac:dyDescent="0.25">
      <c r="A59" s="71"/>
      <c r="B59" s="123"/>
      <c r="C59" s="81"/>
      <c r="D59" s="43" t="s">
        <v>95</v>
      </c>
      <c r="E59" s="104"/>
      <c r="F59" s="51"/>
      <c r="G59" s="108"/>
      <c r="H59" s="108"/>
      <c r="I59" s="108"/>
      <c r="J59" s="108"/>
      <c r="K59" s="108"/>
      <c r="L59" s="108"/>
      <c r="M59" s="108"/>
      <c r="N59" s="59"/>
      <c r="O59" s="59"/>
      <c r="P59" s="59"/>
      <c r="Q59" s="62"/>
    </row>
    <row r="60" spans="1:17" ht="15.75" x14ac:dyDescent="0.25">
      <c r="A60" s="76"/>
      <c r="B60" s="124"/>
      <c r="C60" s="60"/>
      <c r="D60" s="43" t="s">
        <v>69</v>
      </c>
      <c r="E60" s="114"/>
      <c r="F60" s="56"/>
      <c r="G60" s="109"/>
      <c r="H60" s="109"/>
      <c r="I60" s="109"/>
      <c r="J60" s="109"/>
      <c r="K60" s="109"/>
      <c r="L60" s="109"/>
      <c r="M60" s="109"/>
      <c r="N60" s="60"/>
      <c r="O60" s="60"/>
      <c r="P60" s="60"/>
      <c r="Q60" s="63"/>
    </row>
    <row r="61" spans="1:17" ht="15.75" x14ac:dyDescent="0.25">
      <c r="A61" s="71">
        <v>3</v>
      </c>
      <c r="B61" s="123" t="s">
        <v>106</v>
      </c>
      <c r="C61" s="81" t="s">
        <v>158</v>
      </c>
      <c r="D61" s="102" t="s">
        <v>11</v>
      </c>
      <c r="E61" s="104" t="s">
        <v>84</v>
      </c>
      <c r="F61" s="51">
        <f>SUM(G61:M63)</f>
        <v>3</v>
      </c>
      <c r="G61" s="108">
        <v>1</v>
      </c>
      <c r="H61" s="108">
        <v>0</v>
      </c>
      <c r="I61" s="108">
        <v>0</v>
      </c>
      <c r="J61" s="108">
        <v>0</v>
      </c>
      <c r="K61" s="108">
        <v>1</v>
      </c>
      <c r="L61" s="108">
        <v>0</v>
      </c>
      <c r="M61" s="108">
        <v>1</v>
      </c>
      <c r="N61" s="59"/>
      <c r="O61" s="59"/>
      <c r="P61" s="59"/>
      <c r="Q61" s="62"/>
    </row>
    <row r="62" spans="1:17" ht="66" customHeight="1" x14ac:dyDescent="0.25">
      <c r="A62" s="71"/>
      <c r="B62" s="123"/>
      <c r="C62" s="81"/>
      <c r="D62" s="43" t="s">
        <v>96</v>
      </c>
      <c r="E62" s="104"/>
      <c r="F62" s="51"/>
      <c r="G62" s="108"/>
      <c r="H62" s="108"/>
      <c r="I62" s="108"/>
      <c r="J62" s="108"/>
      <c r="K62" s="108"/>
      <c r="L62" s="108"/>
      <c r="M62" s="108"/>
      <c r="N62" s="59"/>
      <c r="O62" s="59"/>
      <c r="P62" s="59"/>
      <c r="Q62" s="62"/>
    </row>
    <row r="63" spans="1:17" ht="15.75" x14ac:dyDescent="0.25">
      <c r="A63" s="76"/>
      <c r="B63" s="124"/>
      <c r="C63" s="60"/>
      <c r="D63" s="43" t="s">
        <v>69</v>
      </c>
      <c r="E63" s="114"/>
      <c r="F63" s="56"/>
      <c r="G63" s="109"/>
      <c r="H63" s="109"/>
      <c r="I63" s="109"/>
      <c r="J63" s="109"/>
      <c r="K63" s="109"/>
      <c r="L63" s="109"/>
      <c r="M63" s="109"/>
      <c r="N63" s="60"/>
      <c r="O63" s="60"/>
      <c r="P63" s="60"/>
      <c r="Q63" s="63"/>
    </row>
    <row r="64" spans="1:17" ht="15.75" x14ac:dyDescent="0.25">
      <c r="A64" s="71">
        <v>4</v>
      </c>
      <c r="B64" s="123" t="s">
        <v>109</v>
      </c>
      <c r="C64" s="81" t="s">
        <v>159</v>
      </c>
      <c r="D64" s="102" t="s">
        <v>11</v>
      </c>
      <c r="E64" s="104" t="s">
        <v>84</v>
      </c>
      <c r="F64" s="51">
        <f>SUM(G64:M66)</f>
        <v>1</v>
      </c>
      <c r="G64" s="108">
        <v>0</v>
      </c>
      <c r="H64" s="108">
        <v>0</v>
      </c>
      <c r="I64" s="108">
        <v>1</v>
      </c>
      <c r="J64" s="108">
        <v>0</v>
      </c>
      <c r="K64" s="108">
        <v>0</v>
      </c>
      <c r="L64" s="108">
        <v>0</v>
      </c>
      <c r="M64" s="108">
        <v>0</v>
      </c>
      <c r="N64" s="59"/>
      <c r="O64" s="59"/>
      <c r="P64" s="59"/>
      <c r="Q64" s="62"/>
    </row>
    <row r="65" spans="1:17" ht="67.5" customHeight="1" x14ac:dyDescent="0.25">
      <c r="A65" s="71"/>
      <c r="B65" s="123"/>
      <c r="C65" s="81"/>
      <c r="D65" s="43" t="s">
        <v>97</v>
      </c>
      <c r="E65" s="104"/>
      <c r="F65" s="51"/>
      <c r="G65" s="108"/>
      <c r="H65" s="108"/>
      <c r="I65" s="108"/>
      <c r="J65" s="108"/>
      <c r="K65" s="108"/>
      <c r="L65" s="108"/>
      <c r="M65" s="108"/>
      <c r="N65" s="59"/>
      <c r="O65" s="59"/>
      <c r="P65" s="59"/>
      <c r="Q65" s="62"/>
    </row>
    <row r="66" spans="1:17" ht="15.75" x14ac:dyDescent="0.25">
      <c r="A66" s="76"/>
      <c r="B66" s="124"/>
      <c r="C66" s="60"/>
      <c r="D66" s="43" t="s">
        <v>69</v>
      </c>
      <c r="E66" s="114"/>
      <c r="F66" s="56"/>
      <c r="G66" s="109"/>
      <c r="H66" s="109"/>
      <c r="I66" s="109"/>
      <c r="J66" s="109"/>
      <c r="K66" s="109"/>
      <c r="L66" s="109"/>
      <c r="M66" s="109"/>
      <c r="N66" s="60"/>
      <c r="O66" s="60"/>
      <c r="P66" s="60"/>
      <c r="Q66" s="63"/>
    </row>
    <row r="67" spans="1:17" ht="15.75" customHeight="1" x14ac:dyDescent="0.25">
      <c r="A67" s="71">
        <v>5</v>
      </c>
      <c r="B67" s="123" t="s">
        <v>105</v>
      </c>
      <c r="C67" s="81" t="s">
        <v>160</v>
      </c>
      <c r="D67" s="102" t="s">
        <v>11</v>
      </c>
      <c r="E67" s="104" t="s">
        <v>99</v>
      </c>
      <c r="F67" s="51">
        <f>SUM(G67:M69)</f>
        <v>1</v>
      </c>
      <c r="G67" s="108">
        <v>1</v>
      </c>
      <c r="H67" s="108">
        <v>0</v>
      </c>
      <c r="I67" s="108">
        <v>0</v>
      </c>
      <c r="J67" s="108">
        <v>0</v>
      </c>
      <c r="K67" s="108">
        <v>0</v>
      </c>
      <c r="L67" s="108">
        <v>0</v>
      </c>
      <c r="M67" s="108">
        <v>0</v>
      </c>
      <c r="N67" s="59"/>
      <c r="O67" s="59"/>
      <c r="P67" s="59"/>
      <c r="Q67" s="62"/>
    </row>
    <row r="68" spans="1:17" ht="30.75" customHeight="1" x14ac:dyDescent="0.25">
      <c r="A68" s="71"/>
      <c r="B68" s="123"/>
      <c r="C68" s="81"/>
      <c r="D68" s="43" t="s">
        <v>98</v>
      </c>
      <c r="E68" s="104"/>
      <c r="F68" s="51"/>
      <c r="G68" s="108"/>
      <c r="H68" s="108"/>
      <c r="I68" s="108"/>
      <c r="J68" s="108"/>
      <c r="K68" s="108"/>
      <c r="L68" s="108"/>
      <c r="M68" s="108"/>
      <c r="N68" s="59"/>
      <c r="O68" s="59"/>
      <c r="P68" s="59"/>
      <c r="Q68" s="62"/>
    </row>
    <row r="69" spans="1:17" ht="15.75" x14ac:dyDescent="0.25">
      <c r="A69" s="76"/>
      <c r="B69" s="124"/>
      <c r="C69" s="60"/>
      <c r="D69" s="43" t="s">
        <v>69</v>
      </c>
      <c r="E69" s="114"/>
      <c r="F69" s="56"/>
      <c r="G69" s="109"/>
      <c r="H69" s="109"/>
      <c r="I69" s="109"/>
      <c r="J69" s="109"/>
      <c r="K69" s="109"/>
      <c r="L69" s="109"/>
      <c r="M69" s="109"/>
      <c r="N69" s="60"/>
      <c r="O69" s="60"/>
      <c r="P69" s="60"/>
      <c r="Q69" s="63"/>
    </row>
    <row r="70" spans="1:17" ht="15.75" x14ac:dyDescent="0.25">
      <c r="A70" s="71">
        <v>6</v>
      </c>
      <c r="B70" s="123" t="s">
        <v>105</v>
      </c>
      <c r="C70" s="81" t="s">
        <v>161</v>
      </c>
      <c r="D70" s="102" t="s">
        <v>11</v>
      </c>
      <c r="E70" s="104" t="s">
        <v>99</v>
      </c>
      <c r="F70" s="51">
        <f>SUM(G70:M72)</f>
        <v>1</v>
      </c>
      <c r="G70" s="108">
        <v>0</v>
      </c>
      <c r="H70" s="108">
        <v>0</v>
      </c>
      <c r="I70" s="108">
        <v>0</v>
      </c>
      <c r="J70" s="108">
        <v>0</v>
      </c>
      <c r="K70" s="108">
        <v>1</v>
      </c>
      <c r="L70" s="108">
        <v>0</v>
      </c>
      <c r="M70" s="108">
        <v>0</v>
      </c>
      <c r="N70" s="59"/>
      <c r="O70" s="59"/>
      <c r="P70" s="59"/>
      <c r="Q70" s="62"/>
    </row>
    <row r="71" spans="1:17" ht="30.75" customHeight="1" x14ac:dyDescent="0.25">
      <c r="A71" s="71"/>
      <c r="B71" s="123"/>
      <c r="C71" s="81"/>
      <c r="D71" s="43" t="s">
        <v>100</v>
      </c>
      <c r="E71" s="104"/>
      <c r="F71" s="51"/>
      <c r="G71" s="108"/>
      <c r="H71" s="108"/>
      <c r="I71" s="108"/>
      <c r="J71" s="108"/>
      <c r="K71" s="108"/>
      <c r="L71" s="108"/>
      <c r="M71" s="108"/>
      <c r="N71" s="59"/>
      <c r="O71" s="59"/>
      <c r="P71" s="59"/>
      <c r="Q71" s="62"/>
    </row>
    <row r="72" spans="1:17" ht="15.75" x14ac:dyDescent="0.25">
      <c r="A72" s="76"/>
      <c r="B72" s="124"/>
      <c r="C72" s="60"/>
      <c r="D72" s="43" t="s">
        <v>69</v>
      </c>
      <c r="E72" s="114"/>
      <c r="F72" s="56"/>
      <c r="G72" s="109"/>
      <c r="H72" s="109"/>
      <c r="I72" s="109"/>
      <c r="J72" s="109"/>
      <c r="K72" s="109"/>
      <c r="L72" s="109"/>
      <c r="M72" s="109"/>
      <c r="N72" s="60"/>
      <c r="O72" s="60"/>
      <c r="P72" s="60"/>
      <c r="Q72" s="63"/>
    </row>
    <row r="73" spans="1:17" ht="15.75" x14ac:dyDescent="0.25">
      <c r="A73" s="71">
        <v>7</v>
      </c>
      <c r="B73" s="123" t="s">
        <v>104</v>
      </c>
      <c r="C73" s="81" t="s">
        <v>162</v>
      </c>
      <c r="D73" s="102" t="s">
        <v>11</v>
      </c>
      <c r="E73" s="104" t="s">
        <v>103</v>
      </c>
      <c r="F73" s="51">
        <f>SUM(G73:M75)</f>
        <v>1</v>
      </c>
      <c r="G73" s="108">
        <v>1</v>
      </c>
      <c r="H73" s="108">
        <v>0</v>
      </c>
      <c r="I73" s="108">
        <v>0</v>
      </c>
      <c r="J73" s="108">
        <v>0</v>
      </c>
      <c r="K73" s="108">
        <v>0</v>
      </c>
      <c r="L73" s="108">
        <v>0</v>
      </c>
      <c r="M73" s="108">
        <v>0</v>
      </c>
      <c r="N73" s="59"/>
      <c r="O73" s="59"/>
      <c r="P73" s="59"/>
      <c r="Q73" s="62"/>
    </row>
    <row r="74" spans="1:17" ht="30.75" customHeight="1" x14ac:dyDescent="0.25">
      <c r="A74" s="71"/>
      <c r="B74" s="123"/>
      <c r="C74" s="81"/>
      <c r="D74" s="43" t="s">
        <v>101</v>
      </c>
      <c r="E74" s="104"/>
      <c r="F74" s="51"/>
      <c r="G74" s="108"/>
      <c r="H74" s="108"/>
      <c r="I74" s="108"/>
      <c r="J74" s="108"/>
      <c r="K74" s="108"/>
      <c r="L74" s="108"/>
      <c r="M74" s="108"/>
      <c r="N74" s="59"/>
      <c r="O74" s="59"/>
      <c r="P74" s="59"/>
      <c r="Q74" s="62"/>
    </row>
    <row r="75" spans="1:17" ht="15.75" x14ac:dyDescent="0.25">
      <c r="A75" s="76"/>
      <c r="B75" s="124"/>
      <c r="C75" s="60"/>
      <c r="D75" s="43" t="s">
        <v>69</v>
      </c>
      <c r="E75" s="114"/>
      <c r="F75" s="56"/>
      <c r="G75" s="109"/>
      <c r="H75" s="109"/>
      <c r="I75" s="109"/>
      <c r="J75" s="109"/>
      <c r="K75" s="109"/>
      <c r="L75" s="109"/>
      <c r="M75" s="109"/>
      <c r="N75" s="60"/>
      <c r="O75" s="60"/>
      <c r="P75" s="60"/>
      <c r="Q75" s="63"/>
    </row>
    <row r="76" spans="1:17" ht="15.75" x14ac:dyDescent="0.25">
      <c r="A76" s="71">
        <v>8</v>
      </c>
      <c r="B76" s="123" t="s">
        <v>104</v>
      </c>
      <c r="C76" s="81" t="s">
        <v>163</v>
      </c>
      <c r="D76" s="102" t="s">
        <v>11</v>
      </c>
      <c r="E76" s="104" t="s">
        <v>103</v>
      </c>
      <c r="F76" s="51">
        <f>SUM(G76:M78)</f>
        <v>1</v>
      </c>
      <c r="G76" s="108">
        <v>0</v>
      </c>
      <c r="H76" s="108">
        <v>0</v>
      </c>
      <c r="I76" s="108">
        <v>0</v>
      </c>
      <c r="J76" s="108">
        <v>0</v>
      </c>
      <c r="K76" s="108">
        <v>1</v>
      </c>
      <c r="L76" s="108">
        <v>0</v>
      </c>
      <c r="M76" s="108">
        <v>0</v>
      </c>
      <c r="N76" s="59"/>
      <c r="O76" s="59"/>
      <c r="P76" s="59"/>
      <c r="Q76" s="62"/>
    </row>
    <row r="77" spans="1:17" ht="30.75" customHeight="1" x14ac:dyDescent="0.25">
      <c r="A77" s="71"/>
      <c r="B77" s="123"/>
      <c r="C77" s="81"/>
      <c r="D77" s="43" t="s">
        <v>102</v>
      </c>
      <c r="E77" s="104"/>
      <c r="F77" s="51"/>
      <c r="G77" s="108"/>
      <c r="H77" s="108"/>
      <c r="I77" s="108"/>
      <c r="J77" s="108"/>
      <c r="K77" s="108"/>
      <c r="L77" s="108"/>
      <c r="M77" s="108"/>
      <c r="N77" s="59"/>
      <c r="O77" s="59"/>
      <c r="P77" s="59"/>
      <c r="Q77" s="62"/>
    </row>
    <row r="78" spans="1:17" ht="16.5" thickBot="1" x14ac:dyDescent="0.3">
      <c r="A78" s="76"/>
      <c r="B78" s="124"/>
      <c r="C78" s="60"/>
      <c r="D78" s="43" t="s">
        <v>69</v>
      </c>
      <c r="E78" s="114"/>
      <c r="F78" s="56"/>
      <c r="G78" s="109"/>
      <c r="H78" s="109"/>
      <c r="I78" s="109"/>
      <c r="J78" s="109"/>
      <c r="K78" s="109"/>
      <c r="L78" s="109"/>
      <c r="M78" s="109"/>
      <c r="N78" s="60"/>
      <c r="O78" s="60"/>
      <c r="P78" s="60"/>
      <c r="Q78" s="63"/>
    </row>
    <row r="79" spans="1:17" ht="51.6" customHeight="1" thickBot="1" x14ac:dyDescent="0.3">
      <c r="A79" s="1"/>
      <c r="B79" s="18" t="s">
        <v>91</v>
      </c>
      <c r="C79" s="17"/>
      <c r="D79" s="17"/>
      <c r="E79" s="17"/>
      <c r="F79" s="21">
        <f>SUM(F55:F78)</f>
        <v>15</v>
      </c>
      <c r="G79" s="21"/>
      <c r="H79" s="21"/>
      <c r="I79" s="21"/>
      <c r="J79" s="21"/>
      <c r="K79" s="21"/>
      <c r="L79" s="21"/>
      <c r="M79" s="21"/>
      <c r="N79" s="17"/>
      <c r="O79" s="17"/>
      <c r="P79" s="17"/>
      <c r="Q79" s="11"/>
    </row>
    <row r="80" spans="1:17" ht="18.75" customHeight="1" thickBot="1" x14ac:dyDescent="0.3">
      <c r="A80" s="1"/>
      <c r="B80" s="93" t="s">
        <v>110</v>
      </c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5"/>
    </row>
    <row r="81" spans="1:17" ht="22.5" customHeight="1" x14ac:dyDescent="0.25">
      <c r="A81" s="96">
        <v>1</v>
      </c>
      <c r="B81" s="69" t="s">
        <v>55</v>
      </c>
      <c r="C81" s="57" t="s">
        <v>140</v>
      </c>
      <c r="D81" s="44" t="s">
        <v>47</v>
      </c>
      <c r="E81" s="50" t="s">
        <v>111</v>
      </c>
      <c r="F81" s="57">
        <f>SUM(G81:M82)</f>
        <v>7</v>
      </c>
      <c r="G81" s="82">
        <f>1+2+2+2</f>
        <v>7</v>
      </c>
      <c r="H81" s="82"/>
      <c r="I81" s="82"/>
      <c r="J81" s="82"/>
      <c r="K81" s="82"/>
      <c r="L81" s="82"/>
      <c r="M81" s="82"/>
      <c r="N81" s="66"/>
      <c r="O81" s="66"/>
      <c r="P81" s="98"/>
      <c r="Q81" s="99"/>
    </row>
    <row r="82" spans="1:17" ht="31.5" x14ac:dyDescent="0.25">
      <c r="A82" s="96"/>
      <c r="B82" s="69"/>
      <c r="C82" s="57"/>
      <c r="D82" s="44" t="s">
        <v>116</v>
      </c>
      <c r="E82" s="51"/>
      <c r="F82" s="57"/>
      <c r="G82" s="103"/>
      <c r="H82" s="103"/>
      <c r="I82" s="103"/>
      <c r="J82" s="103"/>
      <c r="K82" s="103"/>
      <c r="L82" s="103"/>
      <c r="M82" s="103"/>
      <c r="N82" s="126"/>
      <c r="O82" s="126"/>
      <c r="P82" s="56"/>
      <c r="Q82" s="87"/>
    </row>
    <row r="83" spans="1:17" ht="22.5" customHeight="1" x14ac:dyDescent="0.25">
      <c r="A83" s="96">
        <v>2</v>
      </c>
      <c r="B83" s="69" t="s">
        <v>55</v>
      </c>
      <c r="C83" s="57" t="s">
        <v>141</v>
      </c>
      <c r="D83" s="44" t="s">
        <v>47</v>
      </c>
      <c r="E83" s="48" t="s">
        <v>112</v>
      </c>
      <c r="F83" s="57">
        <f>SUM(G83:M84)</f>
        <v>4</v>
      </c>
      <c r="G83" s="82">
        <f>1+1+1+1</f>
        <v>4</v>
      </c>
      <c r="H83" s="82"/>
      <c r="I83" s="82"/>
      <c r="J83" s="82"/>
      <c r="K83" s="82"/>
      <c r="L83" s="82"/>
      <c r="M83" s="82"/>
      <c r="N83" s="66"/>
      <c r="O83" s="66"/>
      <c r="P83" s="98"/>
      <c r="Q83" s="99"/>
    </row>
    <row r="84" spans="1:17" ht="31.5" x14ac:dyDescent="0.25">
      <c r="A84" s="96"/>
      <c r="B84" s="69"/>
      <c r="C84" s="57"/>
      <c r="D84" s="44" t="s">
        <v>117</v>
      </c>
      <c r="E84" s="49"/>
      <c r="F84" s="57"/>
      <c r="G84" s="103"/>
      <c r="H84" s="103"/>
      <c r="I84" s="103"/>
      <c r="J84" s="103"/>
      <c r="K84" s="103"/>
      <c r="L84" s="103"/>
      <c r="M84" s="103"/>
      <c r="N84" s="126"/>
      <c r="O84" s="126"/>
      <c r="P84" s="56"/>
      <c r="Q84" s="87"/>
    </row>
    <row r="85" spans="1:17" ht="22.5" customHeight="1" x14ac:dyDescent="0.25">
      <c r="A85" s="96">
        <v>3</v>
      </c>
      <c r="B85" s="69" t="s">
        <v>55</v>
      </c>
      <c r="C85" s="57" t="s">
        <v>142</v>
      </c>
      <c r="D85" s="44" t="s">
        <v>47</v>
      </c>
      <c r="E85" s="48" t="s">
        <v>113</v>
      </c>
      <c r="F85" s="57">
        <f t="shared" ref="F85" si="5">SUM(G85:M86)</f>
        <v>20</v>
      </c>
      <c r="G85" s="82">
        <f>2+4+4+4</f>
        <v>14</v>
      </c>
      <c r="H85" s="82"/>
      <c r="I85" s="82"/>
      <c r="J85" s="82"/>
      <c r="K85" s="82">
        <f>2+2+2</f>
        <v>6</v>
      </c>
      <c r="L85" s="82"/>
      <c r="M85" s="82"/>
      <c r="N85" s="66"/>
      <c r="O85" s="66"/>
      <c r="P85" s="98"/>
      <c r="Q85" s="99"/>
    </row>
    <row r="86" spans="1:17" ht="31.5" x14ac:dyDescent="0.25">
      <c r="A86" s="96"/>
      <c r="B86" s="69"/>
      <c r="C86" s="57"/>
      <c r="D86" s="44" t="s">
        <v>118</v>
      </c>
      <c r="E86" s="49"/>
      <c r="F86" s="57"/>
      <c r="G86" s="103"/>
      <c r="H86" s="103"/>
      <c r="I86" s="103"/>
      <c r="J86" s="103"/>
      <c r="K86" s="103"/>
      <c r="L86" s="103"/>
      <c r="M86" s="103"/>
      <c r="N86" s="126"/>
      <c r="O86" s="126"/>
      <c r="P86" s="56"/>
      <c r="Q86" s="87"/>
    </row>
    <row r="87" spans="1:17" ht="22.5" customHeight="1" x14ac:dyDescent="0.25">
      <c r="A87" s="96">
        <v>4</v>
      </c>
      <c r="B87" s="69" t="s">
        <v>55</v>
      </c>
      <c r="C87" s="57" t="s">
        <v>143</v>
      </c>
      <c r="D87" s="44" t="s">
        <v>47</v>
      </c>
      <c r="E87" s="48" t="s">
        <v>114</v>
      </c>
      <c r="F87" s="57">
        <f t="shared" ref="F87" si="6">SUM(G87:M88)</f>
        <v>3</v>
      </c>
      <c r="G87" s="82"/>
      <c r="H87" s="82">
        <f>1+1+1</f>
        <v>3</v>
      </c>
      <c r="I87" s="82"/>
      <c r="J87" s="82"/>
      <c r="K87" s="82"/>
      <c r="L87" s="82"/>
      <c r="M87" s="82"/>
      <c r="N87" s="66"/>
      <c r="O87" s="66"/>
      <c r="P87" s="98"/>
      <c r="Q87" s="99"/>
    </row>
    <row r="88" spans="1:17" ht="31.5" x14ac:dyDescent="0.25">
      <c r="A88" s="96"/>
      <c r="B88" s="69"/>
      <c r="C88" s="57"/>
      <c r="D88" s="44" t="s">
        <v>115</v>
      </c>
      <c r="E88" s="49"/>
      <c r="F88" s="57"/>
      <c r="G88" s="103"/>
      <c r="H88" s="103"/>
      <c r="I88" s="103"/>
      <c r="J88" s="103"/>
      <c r="K88" s="103"/>
      <c r="L88" s="103"/>
      <c r="M88" s="103"/>
      <c r="N88" s="126"/>
      <c r="O88" s="126"/>
      <c r="P88" s="56"/>
      <c r="Q88" s="87"/>
    </row>
    <row r="89" spans="1:17" ht="22.5" customHeight="1" x14ac:dyDescent="0.25">
      <c r="A89" s="96">
        <v>5</v>
      </c>
      <c r="B89" s="69" t="s">
        <v>55</v>
      </c>
      <c r="C89" s="57" t="s">
        <v>144</v>
      </c>
      <c r="D89" s="44" t="s">
        <v>47</v>
      </c>
      <c r="E89" s="48" t="s">
        <v>114</v>
      </c>
      <c r="F89" s="57">
        <f t="shared" ref="F89" si="7">SUM(G89:M90)</f>
        <v>3</v>
      </c>
      <c r="G89" s="82"/>
      <c r="H89" s="82">
        <f>1+1+1</f>
        <v>3</v>
      </c>
      <c r="I89" s="82"/>
      <c r="J89" s="82"/>
      <c r="K89" s="82"/>
      <c r="L89" s="82"/>
      <c r="M89" s="82"/>
      <c r="N89" s="66"/>
      <c r="O89" s="66"/>
      <c r="P89" s="98"/>
      <c r="Q89" s="99"/>
    </row>
    <row r="90" spans="1:17" ht="31.5" x14ac:dyDescent="0.25">
      <c r="A90" s="96"/>
      <c r="B90" s="69"/>
      <c r="C90" s="57"/>
      <c r="D90" s="44" t="s">
        <v>119</v>
      </c>
      <c r="E90" s="49"/>
      <c r="F90" s="57"/>
      <c r="G90" s="103"/>
      <c r="H90" s="103"/>
      <c r="I90" s="103"/>
      <c r="J90" s="103"/>
      <c r="K90" s="103"/>
      <c r="L90" s="103"/>
      <c r="M90" s="103"/>
      <c r="N90" s="126"/>
      <c r="O90" s="126"/>
      <c r="P90" s="56"/>
      <c r="Q90" s="87"/>
    </row>
    <row r="91" spans="1:17" ht="22.5" customHeight="1" x14ac:dyDescent="0.25">
      <c r="A91" s="96">
        <v>6</v>
      </c>
      <c r="B91" s="69" t="s">
        <v>55</v>
      </c>
      <c r="C91" s="57" t="s">
        <v>145</v>
      </c>
      <c r="D91" s="44" t="s">
        <v>47</v>
      </c>
      <c r="E91" s="48" t="s">
        <v>121</v>
      </c>
      <c r="F91" s="57">
        <f t="shared" ref="F91" si="8">SUM(G91:M92)</f>
        <v>6</v>
      </c>
      <c r="G91" s="82"/>
      <c r="H91" s="82">
        <f>2+2+2</f>
        <v>6</v>
      </c>
      <c r="I91" s="82"/>
      <c r="J91" s="82"/>
      <c r="K91" s="82"/>
      <c r="L91" s="82"/>
      <c r="M91" s="82"/>
      <c r="N91" s="66"/>
      <c r="O91" s="66"/>
      <c r="P91" s="98"/>
      <c r="Q91" s="99"/>
    </row>
    <row r="92" spans="1:17" ht="31.5" x14ac:dyDescent="0.25">
      <c r="A92" s="96"/>
      <c r="B92" s="69"/>
      <c r="C92" s="57"/>
      <c r="D92" s="44" t="s">
        <v>120</v>
      </c>
      <c r="E92" s="49"/>
      <c r="F92" s="57"/>
      <c r="G92" s="103"/>
      <c r="H92" s="103"/>
      <c r="I92" s="103"/>
      <c r="J92" s="103"/>
      <c r="K92" s="103"/>
      <c r="L92" s="103"/>
      <c r="M92" s="103"/>
      <c r="N92" s="126"/>
      <c r="O92" s="126"/>
      <c r="P92" s="56"/>
      <c r="Q92" s="87"/>
    </row>
    <row r="93" spans="1:17" ht="22.5" customHeight="1" x14ac:dyDescent="0.25">
      <c r="A93" s="96">
        <v>7</v>
      </c>
      <c r="B93" s="69" t="s">
        <v>55</v>
      </c>
      <c r="C93" s="57" t="s">
        <v>146</v>
      </c>
      <c r="D93" s="44" t="s">
        <v>47</v>
      </c>
      <c r="E93" s="48" t="s">
        <v>122</v>
      </c>
      <c r="F93" s="57">
        <f t="shared" ref="F93" si="9">SUM(G93:M94)</f>
        <v>12</v>
      </c>
      <c r="G93" s="82"/>
      <c r="H93" s="82"/>
      <c r="I93" s="82">
        <f>2+2+2</f>
        <v>6</v>
      </c>
      <c r="J93" s="82">
        <f>2+2+2</f>
        <v>6</v>
      </c>
      <c r="K93" s="82"/>
      <c r="L93" s="82"/>
      <c r="M93" s="82"/>
      <c r="N93" s="66"/>
      <c r="O93" s="66"/>
      <c r="P93" s="98"/>
      <c r="Q93" s="99"/>
    </row>
    <row r="94" spans="1:17" ht="31.5" x14ac:dyDescent="0.25">
      <c r="A94" s="96"/>
      <c r="B94" s="69"/>
      <c r="C94" s="57"/>
      <c r="D94" s="44" t="s">
        <v>123</v>
      </c>
      <c r="E94" s="49"/>
      <c r="F94" s="57"/>
      <c r="G94" s="103"/>
      <c r="H94" s="103"/>
      <c r="I94" s="103"/>
      <c r="J94" s="103"/>
      <c r="K94" s="103"/>
      <c r="L94" s="103"/>
      <c r="M94" s="103"/>
      <c r="N94" s="126"/>
      <c r="O94" s="126"/>
      <c r="P94" s="56"/>
      <c r="Q94" s="87"/>
    </row>
    <row r="95" spans="1:17" ht="22.5" customHeight="1" x14ac:dyDescent="0.25">
      <c r="A95" s="96">
        <v>8</v>
      </c>
      <c r="B95" s="69" t="s">
        <v>55</v>
      </c>
      <c r="C95" s="57" t="s">
        <v>147</v>
      </c>
      <c r="D95" s="44" t="s">
        <v>47</v>
      </c>
      <c r="E95" s="48" t="s">
        <v>125</v>
      </c>
      <c r="F95" s="57">
        <f t="shared" ref="F95" si="10">SUM(G95:M96)</f>
        <v>6</v>
      </c>
      <c r="G95" s="82"/>
      <c r="H95" s="82"/>
      <c r="I95" s="82">
        <f>2+2+2</f>
        <v>6</v>
      </c>
      <c r="J95" s="82"/>
      <c r="K95" s="82"/>
      <c r="L95" s="82"/>
      <c r="M95" s="82"/>
      <c r="N95" s="66"/>
      <c r="O95" s="66"/>
      <c r="P95" s="98"/>
      <c r="Q95" s="99"/>
    </row>
    <row r="96" spans="1:17" ht="31.5" x14ac:dyDescent="0.25">
      <c r="A96" s="96"/>
      <c r="B96" s="69"/>
      <c r="C96" s="57"/>
      <c r="D96" s="44" t="s">
        <v>124</v>
      </c>
      <c r="E96" s="49"/>
      <c r="F96" s="57"/>
      <c r="G96" s="103"/>
      <c r="H96" s="103"/>
      <c r="I96" s="103"/>
      <c r="J96" s="103"/>
      <c r="K96" s="103"/>
      <c r="L96" s="103"/>
      <c r="M96" s="103"/>
      <c r="N96" s="126"/>
      <c r="O96" s="126"/>
      <c r="P96" s="56"/>
      <c r="Q96" s="87"/>
    </row>
    <row r="97" spans="1:17" ht="22.5" customHeight="1" x14ac:dyDescent="0.25">
      <c r="A97" s="96">
        <v>9</v>
      </c>
      <c r="B97" s="69" t="s">
        <v>55</v>
      </c>
      <c r="C97" s="57" t="s">
        <v>148</v>
      </c>
      <c r="D97" s="44" t="s">
        <v>47</v>
      </c>
      <c r="E97" s="48" t="s">
        <v>127</v>
      </c>
      <c r="F97" s="57">
        <f t="shared" ref="F97" si="11">SUM(G97:M98)</f>
        <v>3</v>
      </c>
      <c r="G97" s="82"/>
      <c r="H97" s="82"/>
      <c r="I97" s="82"/>
      <c r="J97" s="82">
        <f>1+1+1</f>
        <v>3</v>
      </c>
      <c r="K97" s="82"/>
      <c r="L97" s="82"/>
      <c r="M97" s="82"/>
      <c r="N97" s="66"/>
      <c r="O97" s="66"/>
      <c r="P97" s="98"/>
      <c r="Q97" s="99"/>
    </row>
    <row r="98" spans="1:17" ht="31.5" x14ac:dyDescent="0.25">
      <c r="A98" s="96"/>
      <c r="B98" s="69"/>
      <c r="C98" s="57"/>
      <c r="D98" s="44" t="s">
        <v>126</v>
      </c>
      <c r="E98" s="49"/>
      <c r="F98" s="57"/>
      <c r="G98" s="103"/>
      <c r="H98" s="103"/>
      <c r="I98" s="103"/>
      <c r="J98" s="103"/>
      <c r="K98" s="103"/>
      <c r="L98" s="103"/>
      <c r="M98" s="103"/>
      <c r="N98" s="126"/>
      <c r="O98" s="126"/>
      <c r="P98" s="56"/>
      <c r="Q98" s="87"/>
    </row>
    <row r="99" spans="1:17" ht="22.5" customHeight="1" x14ac:dyDescent="0.25">
      <c r="A99" s="96">
        <v>10</v>
      </c>
      <c r="B99" s="69" t="s">
        <v>55</v>
      </c>
      <c r="C99" s="57" t="s">
        <v>149</v>
      </c>
      <c r="D99" s="44" t="s">
        <v>47</v>
      </c>
      <c r="E99" s="48" t="s">
        <v>129</v>
      </c>
      <c r="F99" s="57">
        <f t="shared" ref="F99" si="12">SUM(G99:M100)</f>
        <v>3</v>
      </c>
      <c r="G99" s="82"/>
      <c r="H99" s="82"/>
      <c r="I99" s="82"/>
      <c r="J99" s="82">
        <f>1+1+1</f>
        <v>3</v>
      </c>
      <c r="K99" s="82"/>
      <c r="L99" s="82"/>
      <c r="M99" s="82"/>
      <c r="N99" s="66"/>
      <c r="O99" s="66"/>
      <c r="P99" s="98"/>
      <c r="Q99" s="99"/>
    </row>
    <row r="100" spans="1:17" ht="31.5" x14ac:dyDescent="0.25">
      <c r="A100" s="96"/>
      <c r="B100" s="69"/>
      <c r="C100" s="57"/>
      <c r="D100" s="44" t="s">
        <v>128</v>
      </c>
      <c r="E100" s="49"/>
      <c r="F100" s="57"/>
      <c r="G100" s="103"/>
      <c r="H100" s="103"/>
      <c r="I100" s="103"/>
      <c r="J100" s="103"/>
      <c r="K100" s="103"/>
      <c r="L100" s="103"/>
      <c r="M100" s="103"/>
      <c r="N100" s="126"/>
      <c r="O100" s="126"/>
      <c r="P100" s="56"/>
      <c r="Q100" s="87"/>
    </row>
    <row r="101" spans="1:17" ht="22.5" customHeight="1" x14ac:dyDescent="0.25">
      <c r="A101" s="96">
        <v>11</v>
      </c>
      <c r="B101" s="69" t="s">
        <v>55</v>
      </c>
      <c r="C101" s="57" t="s">
        <v>150</v>
      </c>
      <c r="D101" s="44" t="s">
        <v>47</v>
      </c>
      <c r="E101" s="48" t="s">
        <v>130</v>
      </c>
      <c r="F101" s="57">
        <f t="shared" ref="F101" si="13">SUM(G101:M102)</f>
        <v>12</v>
      </c>
      <c r="G101" s="82"/>
      <c r="H101" s="82"/>
      <c r="I101" s="82"/>
      <c r="J101" s="82">
        <f>2+2+2</f>
        <v>6</v>
      </c>
      <c r="K101" s="82">
        <f>2+2+2</f>
        <v>6</v>
      </c>
      <c r="L101" s="82"/>
      <c r="M101" s="82"/>
      <c r="N101" s="66"/>
      <c r="O101" s="66"/>
      <c r="P101" s="98"/>
      <c r="Q101" s="99"/>
    </row>
    <row r="102" spans="1:17" ht="31.5" x14ac:dyDescent="0.25">
      <c r="A102" s="96"/>
      <c r="B102" s="69"/>
      <c r="C102" s="57"/>
      <c r="D102" s="44" t="s">
        <v>131</v>
      </c>
      <c r="E102" s="49"/>
      <c r="F102" s="57"/>
      <c r="G102" s="103"/>
      <c r="H102" s="103"/>
      <c r="I102" s="103"/>
      <c r="J102" s="103"/>
      <c r="K102" s="103"/>
      <c r="L102" s="103"/>
      <c r="M102" s="103"/>
      <c r="N102" s="126"/>
      <c r="O102" s="126"/>
      <c r="P102" s="56"/>
      <c r="Q102" s="87"/>
    </row>
    <row r="103" spans="1:17" ht="22.5" customHeight="1" x14ac:dyDescent="0.25">
      <c r="A103" s="96">
        <v>12</v>
      </c>
      <c r="B103" s="69" t="s">
        <v>55</v>
      </c>
      <c r="C103" s="57" t="s">
        <v>151</v>
      </c>
      <c r="D103" s="44" t="s">
        <v>47</v>
      </c>
      <c r="E103" s="48" t="s">
        <v>132</v>
      </c>
      <c r="F103" s="57">
        <f t="shared" ref="F103" si="14">SUM(G103:M104)</f>
        <v>13</v>
      </c>
      <c r="G103" s="82">
        <f>2+1+1+1</f>
        <v>5</v>
      </c>
      <c r="H103" s="82"/>
      <c r="I103" s="82"/>
      <c r="J103" s="82"/>
      <c r="K103" s="82"/>
      <c r="L103" s="82">
        <f>1+1+1+1</f>
        <v>4</v>
      </c>
      <c r="M103" s="82">
        <f>1+1+1+1</f>
        <v>4</v>
      </c>
      <c r="N103" s="66"/>
      <c r="O103" s="66"/>
      <c r="P103" s="98"/>
      <c r="Q103" s="99"/>
    </row>
    <row r="104" spans="1:17" ht="31.5" x14ac:dyDescent="0.25">
      <c r="A104" s="96"/>
      <c r="B104" s="69"/>
      <c r="C104" s="57"/>
      <c r="D104" s="44" t="s">
        <v>133</v>
      </c>
      <c r="E104" s="49"/>
      <c r="F104" s="57"/>
      <c r="G104" s="103"/>
      <c r="H104" s="103"/>
      <c r="I104" s="103"/>
      <c r="J104" s="103"/>
      <c r="K104" s="103"/>
      <c r="L104" s="103"/>
      <c r="M104" s="103"/>
      <c r="N104" s="126"/>
      <c r="O104" s="126"/>
      <c r="P104" s="56"/>
      <c r="Q104" s="87"/>
    </row>
    <row r="105" spans="1:17" ht="22.5" customHeight="1" x14ac:dyDescent="0.25">
      <c r="A105" s="96">
        <v>13</v>
      </c>
      <c r="B105" s="69" t="s">
        <v>55</v>
      </c>
      <c r="C105" s="57" t="s">
        <v>152</v>
      </c>
      <c r="D105" s="44" t="s">
        <v>47</v>
      </c>
      <c r="E105" s="48" t="s">
        <v>132</v>
      </c>
      <c r="F105" s="57">
        <f t="shared" ref="F105" si="15">SUM(G105:M106)</f>
        <v>12</v>
      </c>
      <c r="G105" s="82">
        <f>1+1+1+1</f>
        <v>4</v>
      </c>
      <c r="H105" s="82"/>
      <c r="I105" s="82"/>
      <c r="J105" s="82"/>
      <c r="K105" s="82"/>
      <c r="L105" s="82">
        <f>1+1+1+1</f>
        <v>4</v>
      </c>
      <c r="M105" s="82">
        <f>1+1+1+1</f>
        <v>4</v>
      </c>
      <c r="N105" s="66"/>
      <c r="O105" s="66"/>
      <c r="P105" s="98"/>
      <c r="Q105" s="99"/>
    </row>
    <row r="106" spans="1:17" ht="31.5" x14ac:dyDescent="0.25">
      <c r="A106" s="96"/>
      <c r="B106" s="69"/>
      <c r="C106" s="57"/>
      <c r="D106" s="44" t="s">
        <v>134</v>
      </c>
      <c r="E106" s="49"/>
      <c r="F106" s="57"/>
      <c r="G106" s="103"/>
      <c r="H106" s="103"/>
      <c r="I106" s="103"/>
      <c r="J106" s="103"/>
      <c r="K106" s="103"/>
      <c r="L106" s="103"/>
      <c r="M106" s="103"/>
      <c r="N106" s="126"/>
      <c r="O106" s="126"/>
      <c r="P106" s="56"/>
      <c r="Q106" s="87"/>
    </row>
    <row r="107" spans="1:17" ht="22.5" customHeight="1" x14ac:dyDescent="0.25">
      <c r="A107" s="96">
        <v>14</v>
      </c>
      <c r="B107" s="69" t="s">
        <v>55</v>
      </c>
      <c r="C107" s="57" t="s">
        <v>153</v>
      </c>
      <c r="D107" s="44" t="s">
        <v>47</v>
      </c>
      <c r="E107" s="48" t="s">
        <v>135</v>
      </c>
      <c r="F107" s="57">
        <f t="shared" ref="F107" si="16">SUM(G107:M108)</f>
        <v>14</v>
      </c>
      <c r="G107" s="82"/>
      <c r="H107" s="82"/>
      <c r="I107" s="82"/>
      <c r="J107" s="82"/>
      <c r="K107" s="82">
        <f>2+2+2</f>
        <v>6</v>
      </c>
      <c r="L107" s="82"/>
      <c r="M107" s="82">
        <f>2+2+2+2</f>
        <v>8</v>
      </c>
      <c r="N107" s="66"/>
      <c r="O107" s="66"/>
      <c r="P107" s="98"/>
      <c r="Q107" s="99"/>
    </row>
    <row r="108" spans="1:17" ht="31.5" x14ac:dyDescent="0.25">
      <c r="A108" s="96"/>
      <c r="B108" s="69"/>
      <c r="C108" s="57"/>
      <c r="D108" s="44" t="s">
        <v>136</v>
      </c>
      <c r="E108" s="49"/>
      <c r="F108" s="57"/>
      <c r="G108" s="103"/>
      <c r="H108" s="103"/>
      <c r="I108" s="103"/>
      <c r="J108" s="103"/>
      <c r="K108" s="103"/>
      <c r="L108" s="103"/>
      <c r="M108" s="103"/>
      <c r="N108" s="126"/>
      <c r="O108" s="126"/>
      <c r="P108" s="56"/>
      <c r="Q108" s="87"/>
    </row>
    <row r="109" spans="1:17" ht="22.5" customHeight="1" x14ac:dyDescent="0.25">
      <c r="A109" s="96">
        <v>15</v>
      </c>
      <c r="B109" s="69" t="s">
        <v>55</v>
      </c>
      <c r="C109" s="57" t="s">
        <v>154</v>
      </c>
      <c r="D109" s="44" t="s">
        <v>47</v>
      </c>
      <c r="E109" s="48" t="s">
        <v>137</v>
      </c>
      <c r="F109" s="57">
        <f t="shared" ref="F109" si="17">SUM(G109:M110)</f>
        <v>3</v>
      </c>
      <c r="G109" s="82"/>
      <c r="H109" s="82"/>
      <c r="I109" s="82"/>
      <c r="J109" s="82"/>
      <c r="K109" s="82">
        <f>1+1+1</f>
        <v>3</v>
      </c>
      <c r="L109" s="82"/>
      <c r="M109" s="82"/>
      <c r="N109" s="66"/>
      <c r="O109" s="66"/>
      <c r="P109" s="98"/>
      <c r="Q109" s="99"/>
    </row>
    <row r="110" spans="1:17" ht="31.5" x14ac:dyDescent="0.25">
      <c r="A110" s="96"/>
      <c r="B110" s="69"/>
      <c r="C110" s="57"/>
      <c r="D110" s="44" t="s">
        <v>138</v>
      </c>
      <c r="E110" s="49"/>
      <c r="F110" s="57"/>
      <c r="G110" s="103"/>
      <c r="H110" s="103"/>
      <c r="I110" s="103"/>
      <c r="J110" s="103"/>
      <c r="K110" s="103"/>
      <c r="L110" s="103"/>
      <c r="M110" s="103"/>
      <c r="N110" s="126"/>
      <c r="O110" s="126"/>
      <c r="P110" s="56"/>
      <c r="Q110" s="87"/>
    </row>
    <row r="111" spans="1:17" ht="22.5" customHeight="1" x14ac:dyDescent="0.25">
      <c r="A111" s="96">
        <v>16</v>
      </c>
      <c r="B111" s="69" t="s">
        <v>55</v>
      </c>
      <c r="C111" s="57" t="s">
        <v>155</v>
      </c>
      <c r="D111" s="44" t="s">
        <v>47</v>
      </c>
      <c r="E111" s="48" t="s">
        <v>132</v>
      </c>
      <c r="F111" s="57">
        <f t="shared" ref="F111" si="18">SUM(G111:M112)</f>
        <v>6</v>
      </c>
      <c r="G111" s="82"/>
      <c r="H111" s="82"/>
      <c r="I111" s="82"/>
      <c r="J111" s="82"/>
      <c r="K111" s="82"/>
      <c r="L111" s="82">
        <f>2+2+2</f>
        <v>6</v>
      </c>
      <c r="M111" s="82"/>
      <c r="N111" s="66"/>
      <c r="O111" s="66"/>
      <c r="P111" s="98"/>
      <c r="Q111" s="99"/>
    </row>
    <row r="112" spans="1:17" ht="31.5" x14ac:dyDescent="0.25">
      <c r="A112" s="96"/>
      <c r="B112" s="69"/>
      <c r="C112" s="57"/>
      <c r="D112" s="44" t="s">
        <v>139</v>
      </c>
      <c r="E112" s="49"/>
      <c r="F112" s="57"/>
      <c r="G112" s="103"/>
      <c r="H112" s="103"/>
      <c r="I112" s="103"/>
      <c r="J112" s="103"/>
      <c r="K112" s="103"/>
      <c r="L112" s="103"/>
      <c r="M112" s="103"/>
      <c r="N112" s="126"/>
      <c r="O112" s="126"/>
      <c r="P112" s="56"/>
      <c r="Q112" s="87"/>
    </row>
    <row r="113" spans="1:17" ht="53.25" customHeight="1" x14ac:dyDescent="0.25">
      <c r="A113" s="47"/>
      <c r="B113" s="34" t="s">
        <v>6</v>
      </c>
      <c r="C113" s="35"/>
      <c r="D113" s="35"/>
      <c r="E113" s="35"/>
      <c r="F113" s="36">
        <f>SUM(F81:F112)</f>
        <v>127</v>
      </c>
      <c r="G113" s="36"/>
      <c r="H113" s="36"/>
      <c r="I113" s="36"/>
      <c r="J113" s="36"/>
      <c r="K113" s="36"/>
      <c r="L113" s="36"/>
      <c r="M113" s="36"/>
      <c r="N113" s="37"/>
      <c r="O113" s="37"/>
      <c r="P113" s="37"/>
      <c r="Q113" s="129"/>
    </row>
    <row r="114" spans="1:17" ht="31.5" x14ac:dyDescent="0.25">
      <c r="A114" s="130"/>
      <c r="B114" s="38" t="s">
        <v>56</v>
      </c>
      <c r="C114" s="39"/>
      <c r="D114" s="39"/>
      <c r="E114" s="39"/>
      <c r="F114" s="40">
        <f>F53+F79</f>
        <v>36</v>
      </c>
      <c r="G114" s="40"/>
      <c r="H114" s="40"/>
      <c r="I114" s="40"/>
      <c r="J114" s="40"/>
      <c r="K114" s="40"/>
      <c r="L114" s="40"/>
      <c r="M114" s="40"/>
      <c r="N114" s="39"/>
      <c r="O114" s="39"/>
      <c r="P114" s="39"/>
      <c r="Q114" s="129"/>
    </row>
    <row r="115" spans="1:17" ht="54" customHeight="1" x14ac:dyDescent="0.25">
      <c r="A115" s="47"/>
      <c r="B115" s="41" t="s">
        <v>8</v>
      </c>
      <c r="C115" s="42"/>
      <c r="D115" s="42"/>
      <c r="E115" s="42"/>
      <c r="F115" s="36">
        <f>F18</f>
        <v>261</v>
      </c>
      <c r="G115" s="36"/>
      <c r="H115" s="36"/>
      <c r="I115" s="36"/>
      <c r="J115" s="36"/>
      <c r="K115" s="36"/>
      <c r="L115" s="36"/>
      <c r="M115" s="36"/>
      <c r="N115" s="42"/>
      <c r="O115" s="42"/>
      <c r="P115" s="42"/>
      <c r="Q115" s="46"/>
    </row>
    <row r="116" spans="1:17" ht="47.25" x14ac:dyDescent="0.25">
      <c r="A116" s="24"/>
      <c r="B116" s="26" t="s">
        <v>9</v>
      </c>
      <c r="C116" s="25"/>
      <c r="D116" s="25"/>
      <c r="E116" s="25"/>
      <c r="F116" s="33">
        <f>F18+F53+F79+F113</f>
        <v>424</v>
      </c>
      <c r="G116" s="33"/>
      <c r="H116" s="33"/>
      <c r="I116" s="33"/>
      <c r="J116" s="33"/>
      <c r="K116" s="33"/>
      <c r="L116" s="33"/>
      <c r="M116" s="33"/>
      <c r="N116" s="25"/>
      <c r="O116" s="25"/>
      <c r="P116" s="25"/>
      <c r="Q116" s="27"/>
    </row>
    <row r="117" spans="1:17" ht="48" thickBot="1" x14ac:dyDescent="0.3">
      <c r="A117" s="28"/>
      <c r="B117" s="30" t="s">
        <v>7</v>
      </c>
      <c r="C117" s="29"/>
      <c r="D117" s="29"/>
      <c r="E117" s="29"/>
      <c r="F117" s="21">
        <f>F116</f>
        <v>424</v>
      </c>
      <c r="G117" s="21"/>
      <c r="H117" s="21"/>
      <c r="I117" s="21"/>
      <c r="J117" s="21"/>
      <c r="K117" s="21"/>
      <c r="L117" s="21"/>
      <c r="M117" s="21"/>
      <c r="N117" s="29"/>
      <c r="O117" s="29"/>
      <c r="P117" s="29"/>
      <c r="Q117" s="31"/>
    </row>
    <row r="118" spans="1:17" ht="15.75" x14ac:dyDescent="0.2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5.75" x14ac:dyDescent="0.25">
      <c r="A119" s="5" t="s">
        <v>187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 ht="15.75" x14ac:dyDescent="0.25">
      <c r="A120" s="6" t="s">
        <v>39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20"/>
      <c r="O120" s="20"/>
      <c r="P120" s="7"/>
      <c r="Q120" s="7"/>
    </row>
    <row r="121" spans="1:17" ht="15.75" x14ac:dyDescent="0.25">
      <c r="A121" s="19" t="s">
        <v>33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7"/>
      <c r="Q121" s="7"/>
    </row>
    <row r="122" spans="1:17" ht="15.75" x14ac:dyDescent="0.25">
      <c r="A122" s="19" t="s">
        <v>34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7"/>
      <c r="Q122" s="7"/>
    </row>
    <row r="123" spans="1:17" ht="15.75" x14ac:dyDescent="0.25">
      <c r="A123" s="19" t="s">
        <v>18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7"/>
      <c r="Q123" s="7"/>
    </row>
    <row r="124" spans="1:17" ht="15.75" x14ac:dyDescent="0.25">
      <c r="A124" s="19" t="s">
        <v>19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7"/>
      <c r="Q124" s="7"/>
    </row>
    <row r="125" spans="1:17" ht="15.75" x14ac:dyDescent="0.25">
      <c r="A125" s="22" t="s">
        <v>40</v>
      </c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8"/>
      <c r="Q125" s="8"/>
    </row>
    <row r="126" spans="1:17" ht="15.75" x14ac:dyDescent="0.25">
      <c r="A126" s="22" t="s">
        <v>41</v>
      </c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8"/>
      <c r="Q126" s="8"/>
    </row>
    <row r="127" spans="1:17" ht="15.75" x14ac:dyDescent="0.25">
      <c r="A127" s="19" t="s">
        <v>42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20"/>
      <c r="P127" s="7"/>
      <c r="Q127" s="7"/>
    </row>
    <row r="128" spans="1:17" ht="15.75" x14ac:dyDescent="0.25">
      <c r="A128" s="19" t="s">
        <v>20</v>
      </c>
      <c r="B128" s="12"/>
      <c r="C128" s="12"/>
      <c r="D128" s="12"/>
      <c r="E128" s="12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ht="15.75" x14ac:dyDescent="0.25">
      <c r="A129" s="6" t="s">
        <v>21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ht="15.75" x14ac:dyDescent="0.25">
      <c r="A130" s="6" t="s">
        <v>22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ht="15.75" x14ac:dyDescent="0.25">
      <c r="A131" s="6" t="s">
        <v>23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ht="15.75" x14ac:dyDescent="0.25">
      <c r="A132" s="19" t="s">
        <v>24</v>
      </c>
      <c r="B132" s="12"/>
      <c r="C132" s="12"/>
      <c r="D132" s="12"/>
      <c r="E132" s="12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ht="15.75" x14ac:dyDescent="0.25">
      <c r="A133" s="19" t="s">
        <v>25</v>
      </c>
      <c r="B133" s="12"/>
      <c r="C133" s="12"/>
      <c r="D133" s="12"/>
      <c r="E133" s="12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ht="15.75" x14ac:dyDescent="0.25">
      <c r="A134" s="6" t="s">
        <v>26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ht="15.75" x14ac:dyDescent="0.25">
      <c r="A135" s="6" t="s">
        <v>27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ht="15.75" x14ac:dyDescent="0.25">
      <c r="A136" s="6" t="s">
        <v>28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 ht="15.75" x14ac:dyDescent="0.25">
      <c r="A137" s="6" t="s">
        <v>29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ht="15.75" x14ac:dyDescent="0.25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ht="15.75" x14ac:dyDescent="0.25">
      <c r="A139" s="5" t="s">
        <v>188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ht="15.75" x14ac:dyDescent="0.25">
      <c r="A140" s="6" t="s">
        <v>39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20"/>
      <c r="O140" s="20"/>
      <c r="P140" s="7"/>
      <c r="Q140" s="7"/>
    </row>
    <row r="141" spans="1:17" ht="15.75" x14ac:dyDescent="0.25">
      <c r="A141" s="19" t="s">
        <v>33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7"/>
      <c r="Q141" s="7"/>
    </row>
    <row r="142" spans="1:17" ht="15.75" x14ac:dyDescent="0.25">
      <c r="A142" s="19" t="s">
        <v>34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7"/>
      <c r="Q142" s="7"/>
    </row>
    <row r="143" spans="1:17" ht="15.75" x14ac:dyDescent="0.25">
      <c r="A143" s="19" t="s">
        <v>18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7"/>
      <c r="Q143" s="7"/>
    </row>
    <row r="144" spans="1:17" ht="15.75" x14ac:dyDescent="0.25">
      <c r="A144" s="19" t="s">
        <v>19</v>
      </c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7"/>
      <c r="Q144" s="7"/>
    </row>
    <row r="145" spans="1:17" ht="15.75" x14ac:dyDescent="0.25">
      <c r="A145" s="22" t="s">
        <v>40</v>
      </c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8"/>
      <c r="Q145" s="8"/>
    </row>
    <row r="146" spans="1:17" ht="15.75" x14ac:dyDescent="0.25">
      <c r="A146" s="22" t="s">
        <v>41</v>
      </c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8"/>
      <c r="Q146" s="8"/>
    </row>
    <row r="147" spans="1:17" ht="15.75" x14ac:dyDescent="0.25">
      <c r="A147" s="19" t="s">
        <v>42</v>
      </c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20"/>
      <c r="P147" s="7"/>
      <c r="Q147" s="7"/>
    </row>
    <row r="148" spans="1:17" ht="15.75" x14ac:dyDescent="0.25">
      <c r="A148" s="19" t="s">
        <v>20</v>
      </c>
      <c r="B148" s="12"/>
      <c r="C148" s="12"/>
      <c r="D148" s="12"/>
      <c r="E148" s="12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ht="15.75" x14ac:dyDescent="0.25">
      <c r="A149" s="6" t="s">
        <v>21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ht="15.75" x14ac:dyDescent="0.25">
      <c r="A150" s="6" t="s">
        <v>22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ht="15.75" x14ac:dyDescent="0.25">
      <c r="A151" s="6" t="s">
        <v>23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ht="15.75" x14ac:dyDescent="0.25">
      <c r="A152" s="19" t="s">
        <v>24</v>
      </c>
      <c r="B152" s="12"/>
      <c r="C152" s="12"/>
      <c r="D152" s="12"/>
      <c r="E152" s="12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 ht="15.75" x14ac:dyDescent="0.25">
      <c r="A153" s="19" t="s">
        <v>25</v>
      </c>
      <c r="B153" s="12"/>
      <c r="C153" s="12"/>
      <c r="D153" s="12"/>
      <c r="E153" s="12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 ht="15.75" x14ac:dyDescent="0.25">
      <c r="A154" s="6" t="s">
        <v>26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 ht="15.75" x14ac:dyDescent="0.25">
      <c r="A155" s="6" t="s">
        <v>27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 ht="15.75" x14ac:dyDescent="0.25">
      <c r="A156" s="6" t="s">
        <v>28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 ht="15.75" x14ac:dyDescent="0.25">
      <c r="A157" s="6" t="s">
        <v>29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ht="15.75" x14ac:dyDescent="0.25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x14ac:dyDescent="0.25">
      <c r="A159" s="127" t="s">
        <v>181</v>
      </c>
      <c r="B159" s="128"/>
      <c r="C159" s="128"/>
      <c r="D159" s="128"/>
      <c r="E159" s="128"/>
      <c r="F159" s="128"/>
      <c r="G159" s="128"/>
      <c r="H159" s="128"/>
      <c r="I159" s="128"/>
    </row>
    <row r="160" spans="1:17" ht="15.75" x14ac:dyDescent="0.25">
      <c r="A160" s="19" t="s">
        <v>182</v>
      </c>
      <c r="B160" s="12"/>
      <c r="C160" s="12"/>
      <c r="D160" s="12"/>
      <c r="E160" s="12"/>
      <c r="F160" s="12"/>
      <c r="G160" s="12"/>
      <c r="H160" s="12"/>
      <c r="I160" s="12"/>
    </row>
    <row r="161" spans="1:9" ht="15.75" x14ac:dyDescent="0.25">
      <c r="A161" s="19" t="s">
        <v>33</v>
      </c>
      <c r="B161" s="12"/>
      <c r="C161" s="12"/>
      <c r="D161" s="12"/>
      <c r="E161" s="12"/>
      <c r="F161" s="12"/>
      <c r="G161" s="12"/>
      <c r="H161" s="12"/>
      <c r="I161" s="12"/>
    </row>
    <row r="162" spans="1:9" ht="15.75" x14ac:dyDescent="0.25">
      <c r="A162" s="19" t="s">
        <v>34</v>
      </c>
      <c r="B162" s="12"/>
      <c r="C162" s="12"/>
      <c r="D162" s="12"/>
      <c r="E162" s="12"/>
      <c r="F162" s="12"/>
      <c r="G162" s="12"/>
      <c r="H162" s="12"/>
      <c r="I162" s="12"/>
    </row>
    <row r="163" spans="1:9" ht="15.75" x14ac:dyDescent="0.25">
      <c r="A163" s="19" t="s">
        <v>18</v>
      </c>
      <c r="B163" s="12"/>
      <c r="C163" s="12"/>
      <c r="D163" s="12"/>
      <c r="E163" s="12"/>
      <c r="F163" s="12"/>
      <c r="G163" s="12"/>
      <c r="H163" s="12"/>
      <c r="I163" s="12"/>
    </row>
    <row r="164" spans="1:9" ht="15.75" x14ac:dyDescent="0.25">
      <c r="A164" s="19" t="s">
        <v>19</v>
      </c>
      <c r="B164" s="12"/>
      <c r="C164" s="12"/>
      <c r="D164" s="12"/>
      <c r="E164" s="12"/>
      <c r="F164" s="12"/>
      <c r="G164" s="12"/>
      <c r="H164" s="12"/>
      <c r="I164" s="12"/>
    </row>
    <row r="165" spans="1:9" ht="15.75" x14ac:dyDescent="0.25">
      <c r="A165" s="19" t="s">
        <v>183</v>
      </c>
      <c r="B165" s="12"/>
      <c r="C165" s="12"/>
      <c r="D165" s="12"/>
      <c r="E165" s="12"/>
      <c r="F165" s="12"/>
      <c r="G165" s="12"/>
      <c r="H165" s="12"/>
      <c r="I165" s="12"/>
    </row>
    <row r="166" spans="1:9" ht="15.75" x14ac:dyDescent="0.25">
      <c r="A166" s="19" t="s">
        <v>177</v>
      </c>
      <c r="B166" s="12"/>
      <c r="C166" s="12"/>
      <c r="D166" s="12"/>
      <c r="E166" s="12"/>
      <c r="F166" s="12"/>
      <c r="G166" s="12"/>
      <c r="H166" s="12"/>
      <c r="I166" s="12"/>
    </row>
    <row r="167" spans="1:9" ht="15.75" x14ac:dyDescent="0.25">
      <c r="A167" s="19" t="s">
        <v>178</v>
      </c>
      <c r="B167" s="12"/>
      <c r="C167" s="12"/>
      <c r="D167" s="12"/>
      <c r="E167" s="12"/>
      <c r="F167" s="12"/>
      <c r="G167" s="12"/>
      <c r="H167" s="12"/>
      <c r="I167" s="12"/>
    </row>
    <row r="168" spans="1:9" ht="15.75" x14ac:dyDescent="0.25">
      <c r="A168" s="19" t="s">
        <v>21</v>
      </c>
      <c r="B168" s="12"/>
      <c r="C168" s="12"/>
      <c r="D168" s="12"/>
      <c r="E168" s="12"/>
      <c r="F168" s="12"/>
      <c r="G168" s="12"/>
      <c r="H168" s="12"/>
      <c r="I168" s="12"/>
    </row>
    <row r="169" spans="1:9" ht="15.75" x14ac:dyDescent="0.25">
      <c r="A169" s="19" t="s">
        <v>22</v>
      </c>
      <c r="B169" s="12"/>
      <c r="C169" s="12"/>
      <c r="D169" s="12"/>
      <c r="E169" s="12"/>
      <c r="F169" s="12"/>
      <c r="G169" s="12"/>
      <c r="H169" s="12"/>
      <c r="I169" s="12"/>
    </row>
    <row r="170" spans="1:9" ht="15.75" x14ac:dyDescent="0.25">
      <c r="A170" s="19" t="s">
        <v>36</v>
      </c>
      <c r="B170" s="12"/>
      <c r="C170" s="12"/>
      <c r="D170" s="12"/>
      <c r="E170" s="12"/>
      <c r="F170" s="12"/>
      <c r="G170" s="12"/>
      <c r="H170" s="12"/>
      <c r="I170" s="12"/>
    </row>
    <row r="171" spans="1:9" ht="15.75" x14ac:dyDescent="0.25">
      <c r="A171" s="19" t="s">
        <v>179</v>
      </c>
      <c r="B171" s="12"/>
      <c r="C171" s="12"/>
      <c r="D171" s="12"/>
      <c r="E171" s="12"/>
      <c r="F171" s="12"/>
      <c r="G171" s="12"/>
      <c r="H171" s="12"/>
      <c r="I171" s="12"/>
    </row>
    <row r="172" spans="1:9" ht="15.75" x14ac:dyDescent="0.25">
      <c r="A172" s="19" t="s">
        <v>25</v>
      </c>
      <c r="B172" s="12"/>
      <c r="C172" s="12"/>
      <c r="D172" s="12"/>
      <c r="E172" s="12"/>
      <c r="F172" s="12"/>
      <c r="G172" s="12"/>
      <c r="H172" s="12"/>
      <c r="I172" s="12"/>
    </row>
    <row r="173" spans="1:9" ht="15.75" x14ac:dyDescent="0.25">
      <c r="A173" s="19" t="s">
        <v>26</v>
      </c>
      <c r="B173" s="12"/>
      <c r="C173" s="12"/>
      <c r="D173" s="12"/>
      <c r="E173" s="12"/>
      <c r="F173" s="12"/>
      <c r="G173" s="12"/>
      <c r="H173" s="12"/>
      <c r="I173" s="12"/>
    </row>
    <row r="174" spans="1:9" ht="15.75" x14ac:dyDescent="0.25">
      <c r="A174" s="19" t="s">
        <v>27</v>
      </c>
      <c r="B174" s="12"/>
      <c r="C174" s="12"/>
      <c r="D174" s="12"/>
      <c r="E174" s="12"/>
      <c r="F174" s="12"/>
      <c r="G174" s="12"/>
      <c r="H174" s="12"/>
      <c r="I174" s="12"/>
    </row>
    <row r="175" spans="1:9" ht="15.75" x14ac:dyDescent="0.25">
      <c r="A175" s="19" t="s">
        <v>29</v>
      </c>
      <c r="B175" s="12"/>
      <c r="C175" s="12"/>
      <c r="D175" s="12"/>
      <c r="E175" s="12"/>
      <c r="F175" s="12"/>
      <c r="G175" s="12"/>
      <c r="H175" s="12"/>
      <c r="I175" s="12"/>
    </row>
    <row r="176" spans="1:9" ht="15.75" x14ac:dyDescent="0.25">
      <c r="A176" s="19"/>
      <c r="B176" s="12"/>
      <c r="C176" s="12"/>
      <c r="D176" s="12"/>
      <c r="E176" s="12"/>
      <c r="F176" s="12"/>
      <c r="G176" s="12"/>
      <c r="H176" s="12"/>
      <c r="I176" s="12"/>
    </row>
    <row r="177" spans="1:17" ht="15.75" x14ac:dyDescent="0.25">
      <c r="A177" s="5" t="s">
        <v>186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 ht="15.75" x14ac:dyDescent="0.25">
      <c r="A178" s="6" t="s">
        <v>33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 ht="15.75" x14ac:dyDescent="0.25">
      <c r="A179" s="6" t="s">
        <v>34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 ht="15.75" x14ac:dyDescent="0.25">
      <c r="A180" s="6" t="s">
        <v>18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 ht="15.75" x14ac:dyDescent="0.25">
      <c r="A181" s="6" t="s">
        <v>19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 ht="15.75" x14ac:dyDescent="0.25">
      <c r="A182" s="19" t="s">
        <v>43</v>
      </c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7"/>
      <c r="Q182" s="7"/>
    </row>
    <row r="183" spans="1:17" ht="15.75" x14ac:dyDescent="0.25">
      <c r="A183" s="22" t="s">
        <v>41</v>
      </c>
      <c r="B183" s="23"/>
      <c r="C183" s="23"/>
      <c r="D183" s="23"/>
      <c r="E183" s="23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7"/>
      <c r="Q183" s="7"/>
    </row>
    <row r="184" spans="1:17" ht="15.75" x14ac:dyDescent="0.25">
      <c r="A184" s="19" t="s">
        <v>52</v>
      </c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8"/>
      <c r="Q184" s="8"/>
    </row>
    <row r="185" spans="1:17" ht="15.75" x14ac:dyDescent="0.25">
      <c r="A185" s="6" t="s">
        <v>21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8"/>
      <c r="Q185" s="8"/>
    </row>
    <row r="186" spans="1:17" ht="15.75" x14ac:dyDescent="0.25">
      <c r="A186" s="22" t="s">
        <v>44</v>
      </c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12"/>
      <c r="Q186" s="7"/>
    </row>
    <row r="187" spans="1:17" ht="15.75" x14ac:dyDescent="0.25">
      <c r="A187" s="22" t="s">
        <v>41</v>
      </c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12"/>
      <c r="Q187" s="7"/>
    </row>
    <row r="188" spans="1:17" ht="15.75" x14ac:dyDescent="0.25">
      <c r="A188" s="19" t="s">
        <v>53</v>
      </c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7"/>
    </row>
    <row r="189" spans="1:17" ht="15.75" x14ac:dyDescent="0.25">
      <c r="A189" s="6" t="s">
        <v>21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 ht="15.75" x14ac:dyDescent="0.25">
      <c r="A190" s="6" t="s">
        <v>51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 ht="15.75" x14ac:dyDescent="0.25">
      <c r="A191" s="6" t="s">
        <v>35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 ht="15.75" x14ac:dyDescent="0.25">
      <c r="A192" s="6" t="s">
        <v>36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 ht="15.75" x14ac:dyDescent="0.25">
      <c r="A193" s="6" t="s">
        <v>25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 ht="15.75" x14ac:dyDescent="0.25">
      <c r="A194" s="6" t="s">
        <v>37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 ht="15.75" x14ac:dyDescent="0.25">
      <c r="A195" s="6" t="s">
        <v>27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 ht="15.75" x14ac:dyDescent="0.25">
      <c r="A196" s="6" t="s">
        <v>29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 ht="15.75" x14ac:dyDescent="0.25">
      <c r="A197" s="6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1:17" ht="15.75" x14ac:dyDescent="0.25">
      <c r="A198" s="5" t="s">
        <v>30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1:17" ht="15.75" x14ac:dyDescent="0.25">
      <c r="A199" s="6" t="s">
        <v>31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1:17" ht="15.75" x14ac:dyDescent="0.25">
      <c r="A200" s="6" t="s">
        <v>32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</sheetData>
  <mergeCells count="600">
    <mergeCell ref="A159:I159"/>
    <mergeCell ref="K109:K110"/>
    <mergeCell ref="L109:L110"/>
    <mergeCell ref="M109:M110"/>
    <mergeCell ref="N109:N110"/>
    <mergeCell ref="O109:O110"/>
    <mergeCell ref="P109:P110"/>
    <mergeCell ref="Q109:Q110"/>
    <mergeCell ref="A111:A112"/>
    <mergeCell ref="B111:B112"/>
    <mergeCell ref="C111:C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A109:A110"/>
    <mergeCell ref="B109:B110"/>
    <mergeCell ref="C109:C110"/>
    <mergeCell ref="E109:E110"/>
    <mergeCell ref="F109:F110"/>
    <mergeCell ref="G109:G110"/>
    <mergeCell ref="H109:H110"/>
    <mergeCell ref="I109:I110"/>
    <mergeCell ref="J109:J110"/>
    <mergeCell ref="K105:K106"/>
    <mergeCell ref="L105:L106"/>
    <mergeCell ref="M105:M106"/>
    <mergeCell ref="N105:N106"/>
    <mergeCell ref="O105:O106"/>
    <mergeCell ref="P105:P106"/>
    <mergeCell ref="Q105:Q106"/>
    <mergeCell ref="A107:A108"/>
    <mergeCell ref="B107:B108"/>
    <mergeCell ref="C107:C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A105:A106"/>
    <mergeCell ref="B105:B106"/>
    <mergeCell ref="C105:C106"/>
    <mergeCell ref="E105:E106"/>
    <mergeCell ref="F105:F106"/>
    <mergeCell ref="G105:G106"/>
    <mergeCell ref="H105:H106"/>
    <mergeCell ref="I105:I106"/>
    <mergeCell ref="J105:J106"/>
    <mergeCell ref="K101:K102"/>
    <mergeCell ref="L101:L102"/>
    <mergeCell ref="M101:M102"/>
    <mergeCell ref="N101:N102"/>
    <mergeCell ref="O101:O102"/>
    <mergeCell ref="P101:P102"/>
    <mergeCell ref="Q101:Q102"/>
    <mergeCell ref="A103:A104"/>
    <mergeCell ref="B103:B104"/>
    <mergeCell ref="C103:C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A101:A102"/>
    <mergeCell ref="B101:B102"/>
    <mergeCell ref="C101:C102"/>
    <mergeCell ref="E101:E102"/>
    <mergeCell ref="F101:F102"/>
    <mergeCell ref="G101:G102"/>
    <mergeCell ref="H101:H102"/>
    <mergeCell ref="I101:I102"/>
    <mergeCell ref="J101:J102"/>
    <mergeCell ref="Q97:Q98"/>
    <mergeCell ref="A99:A100"/>
    <mergeCell ref="B99:B100"/>
    <mergeCell ref="C99:C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M95:M96"/>
    <mergeCell ref="O95:O96"/>
    <mergeCell ref="P95:P96"/>
    <mergeCell ref="A97:A98"/>
    <mergeCell ref="B97:B98"/>
    <mergeCell ref="C97:C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A93:A94"/>
    <mergeCell ref="B93:B94"/>
    <mergeCell ref="C93:C94"/>
    <mergeCell ref="E93:E94"/>
    <mergeCell ref="L93:L94"/>
    <mergeCell ref="E95:E96"/>
    <mergeCell ref="G95:G96"/>
    <mergeCell ref="H95:H96"/>
    <mergeCell ref="I95:I96"/>
    <mergeCell ref="J95:J96"/>
    <mergeCell ref="K95:K96"/>
    <mergeCell ref="L95:L96"/>
    <mergeCell ref="Q87:Q88"/>
    <mergeCell ref="E89:E90"/>
    <mergeCell ref="H89:H90"/>
    <mergeCell ref="K89:K90"/>
    <mergeCell ref="L89:L90"/>
    <mergeCell ref="M89:M90"/>
    <mergeCell ref="N89:N90"/>
    <mergeCell ref="E91:E92"/>
    <mergeCell ref="G91:G92"/>
    <mergeCell ref="H91:H92"/>
    <mergeCell ref="I91:I92"/>
    <mergeCell ref="K91:K92"/>
    <mergeCell ref="L91:L92"/>
    <mergeCell ref="M91:M92"/>
    <mergeCell ref="E85:E86"/>
    <mergeCell ref="K85:K86"/>
    <mergeCell ref="L85:L86"/>
    <mergeCell ref="P85:P86"/>
    <mergeCell ref="A87:A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M87:M88"/>
    <mergeCell ref="N87:N88"/>
    <mergeCell ref="O87:O88"/>
    <mergeCell ref="P87:P88"/>
    <mergeCell ref="L70:L72"/>
    <mergeCell ref="M70:M72"/>
    <mergeCell ref="N70:N72"/>
    <mergeCell ref="O70:O72"/>
    <mergeCell ref="P70:P72"/>
    <mergeCell ref="Q70:Q72"/>
    <mergeCell ref="E81:E82"/>
    <mergeCell ref="E83:E84"/>
    <mergeCell ref="L83:L84"/>
    <mergeCell ref="L76:L78"/>
    <mergeCell ref="M76:M78"/>
    <mergeCell ref="N76:N78"/>
    <mergeCell ref="O76:O78"/>
    <mergeCell ref="P76:P78"/>
    <mergeCell ref="Q76:Q78"/>
    <mergeCell ref="A67:A69"/>
    <mergeCell ref="B67:B69"/>
    <mergeCell ref="C67:C69"/>
    <mergeCell ref="E67:E69"/>
    <mergeCell ref="F67:F69"/>
    <mergeCell ref="G67:G69"/>
    <mergeCell ref="H67:H69"/>
    <mergeCell ref="I67:I69"/>
    <mergeCell ref="J67:J69"/>
    <mergeCell ref="K67:K69"/>
    <mergeCell ref="L67:L69"/>
    <mergeCell ref="M67:M69"/>
    <mergeCell ref="N67:N69"/>
    <mergeCell ref="O67:O69"/>
    <mergeCell ref="P67:P69"/>
    <mergeCell ref="Q67:Q69"/>
    <mergeCell ref="A70:A72"/>
    <mergeCell ref="B70:B72"/>
    <mergeCell ref="A76:A78"/>
    <mergeCell ref="B76:B78"/>
    <mergeCell ref="C76:C78"/>
    <mergeCell ref="E76:E78"/>
    <mergeCell ref="F76:F78"/>
    <mergeCell ref="G76:G78"/>
    <mergeCell ref="H76:H78"/>
    <mergeCell ref="I76:I78"/>
    <mergeCell ref="J76:J78"/>
    <mergeCell ref="Q61:Q63"/>
    <mergeCell ref="A73:A75"/>
    <mergeCell ref="B73:B75"/>
    <mergeCell ref="C73:C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N73:N75"/>
    <mergeCell ref="O73:O75"/>
    <mergeCell ref="P73:P75"/>
    <mergeCell ref="Q73:Q75"/>
    <mergeCell ref="C70:C72"/>
    <mergeCell ref="E70:E72"/>
    <mergeCell ref="F70:F72"/>
    <mergeCell ref="G70:G72"/>
    <mergeCell ref="H70:H72"/>
    <mergeCell ref="I70:I72"/>
    <mergeCell ref="J70:J72"/>
    <mergeCell ref="H61:H63"/>
    <mergeCell ref="I61:I63"/>
    <mergeCell ref="J61:J63"/>
    <mergeCell ref="K61:K63"/>
    <mergeCell ref="L61:L63"/>
    <mergeCell ref="M61:M63"/>
    <mergeCell ref="N61:N63"/>
    <mergeCell ref="O61:O63"/>
    <mergeCell ref="P61:P63"/>
    <mergeCell ref="P64:P66"/>
    <mergeCell ref="Q64:Q66"/>
    <mergeCell ref="A58:A60"/>
    <mergeCell ref="B58:B60"/>
    <mergeCell ref="C58:C60"/>
    <mergeCell ref="E58:E60"/>
    <mergeCell ref="F58:F60"/>
    <mergeCell ref="G58:G60"/>
    <mergeCell ref="H58:H60"/>
    <mergeCell ref="I58:I60"/>
    <mergeCell ref="J58:J60"/>
    <mergeCell ref="K58:K60"/>
    <mergeCell ref="L58:L60"/>
    <mergeCell ref="M58:M60"/>
    <mergeCell ref="N58:N60"/>
    <mergeCell ref="O58:O60"/>
    <mergeCell ref="P58:P60"/>
    <mergeCell ref="Q58:Q60"/>
    <mergeCell ref="A61:A63"/>
    <mergeCell ref="B61:B63"/>
    <mergeCell ref="C61:C63"/>
    <mergeCell ref="E61:E63"/>
    <mergeCell ref="F61:F63"/>
    <mergeCell ref="G61:G63"/>
    <mergeCell ref="A64:A66"/>
    <mergeCell ref="B64:B66"/>
    <mergeCell ref="C64:C66"/>
    <mergeCell ref="E64:E66"/>
    <mergeCell ref="F64:F66"/>
    <mergeCell ref="G64:G66"/>
    <mergeCell ref="H64:H66"/>
    <mergeCell ref="I64:I66"/>
    <mergeCell ref="J64:J66"/>
    <mergeCell ref="A55:A57"/>
    <mergeCell ref="B55:B57"/>
    <mergeCell ref="C55:C57"/>
    <mergeCell ref="E55:E57"/>
    <mergeCell ref="F55:F57"/>
    <mergeCell ref="G55:G57"/>
    <mergeCell ref="H55:H57"/>
    <mergeCell ref="I55:I57"/>
    <mergeCell ref="J55:J57"/>
    <mergeCell ref="N47:N49"/>
    <mergeCell ref="O47:O49"/>
    <mergeCell ref="P47:P49"/>
    <mergeCell ref="Q47:Q49"/>
    <mergeCell ref="A50:A52"/>
    <mergeCell ref="B50:B52"/>
    <mergeCell ref="C50:C52"/>
    <mergeCell ref="E50:E52"/>
    <mergeCell ref="F50:F52"/>
    <mergeCell ref="G50:G52"/>
    <mergeCell ref="H50:H52"/>
    <mergeCell ref="I50:I52"/>
    <mergeCell ref="J50:J52"/>
    <mergeCell ref="K50:K52"/>
    <mergeCell ref="L50:L52"/>
    <mergeCell ref="M50:M52"/>
    <mergeCell ref="N50:N52"/>
    <mergeCell ref="O50:O52"/>
    <mergeCell ref="P50:P52"/>
    <mergeCell ref="Q50:Q52"/>
    <mergeCell ref="E47:E49"/>
    <mergeCell ref="F47:F49"/>
    <mergeCell ref="G47:G49"/>
    <mergeCell ref="H47:H49"/>
    <mergeCell ref="I47:I49"/>
    <mergeCell ref="J47:J49"/>
    <mergeCell ref="K47:K49"/>
    <mergeCell ref="L47:L49"/>
    <mergeCell ref="M47:M49"/>
    <mergeCell ref="M41:M43"/>
    <mergeCell ref="N41:N43"/>
    <mergeCell ref="O41:O43"/>
    <mergeCell ref="P41:P43"/>
    <mergeCell ref="Q41:Q43"/>
    <mergeCell ref="A47:A49"/>
    <mergeCell ref="B47:B49"/>
    <mergeCell ref="C47:C49"/>
    <mergeCell ref="A41:A43"/>
    <mergeCell ref="B41:B43"/>
    <mergeCell ref="C41:C43"/>
    <mergeCell ref="E41:E43"/>
    <mergeCell ref="F41:F43"/>
    <mergeCell ref="G41:G43"/>
    <mergeCell ref="H41:H43"/>
    <mergeCell ref="I41:I43"/>
    <mergeCell ref="J41:J43"/>
    <mergeCell ref="N35:N37"/>
    <mergeCell ref="O35:O37"/>
    <mergeCell ref="P35:P37"/>
    <mergeCell ref="Q35:Q37"/>
    <mergeCell ref="A38:A40"/>
    <mergeCell ref="B38:B40"/>
    <mergeCell ref="C38:C40"/>
    <mergeCell ref="E38:E40"/>
    <mergeCell ref="F38:F40"/>
    <mergeCell ref="G38:G40"/>
    <mergeCell ref="H38:H40"/>
    <mergeCell ref="I38:I40"/>
    <mergeCell ref="J38:J40"/>
    <mergeCell ref="K38:K40"/>
    <mergeCell ref="L38:L40"/>
    <mergeCell ref="M38:M40"/>
    <mergeCell ref="N38:N40"/>
    <mergeCell ref="O38:O40"/>
    <mergeCell ref="P38:P40"/>
    <mergeCell ref="Q38:Q40"/>
    <mergeCell ref="E35:E37"/>
    <mergeCell ref="F35:F37"/>
    <mergeCell ref="G35:G37"/>
    <mergeCell ref="H35:H37"/>
    <mergeCell ref="I35:I37"/>
    <mergeCell ref="J35:J37"/>
    <mergeCell ref="K35:K37"/>
    <mergeCell ref="L35:L37"/>
    <mergeCell ref="M35:M37"/>
    <mergeCell ref="M32:M34"/>
    <mergeCell ref="N32:N34"/>
    <mergeCell ref="O32:O34"/>
    <mergeCell ref="P32:P34"/>
    <mergeCell ref="Q32:Q34"/>
    <mergeCell ref="A44:A46"/>
    <mergeCell ref="B44:B46"/>
    <mergeCell ref="C44:C46"/>
    <mergeCell ref="E44:E46"/>
    <mergeCell ref="F44:F46"/>
    <mergeCell ref="G44:G46"/>
    <mergeCell ref="H44:H46"/>
    <mergeCell ref="I44:I46"/>
    <mergeCell ref="J44:J46"/>
    <mergeCell ref="K44:K46"/>
    <mergeCell ref="L44:L46"/>
    <mergeCell ref="M44:M46"/>
    <mergeCell ref="N44:N46"/>
    <mergeCell ref="O44:O46"/>
    <mergeCell ref="P44:P46"/>
    <mergeCell ref="Q44:Q46"/>
    <mergeCell ref="A35:A37"/>
    <mergeCell ref="B35:B37"/>
    <mergeCell ref="C35:C37"/>
    <mergeCell ref="A32:A34"/>
    <mergeCell ref="B32:B34"/>
    <mergeCell ref="C32:C34"/>
    <mergeCell ref="E32:E34"/>
    <mergeCell ref="F32:F34"/>
    <mergeCell ref="G32:G34"/>
    <mergeCell ref="H32:H34"/>
    <mergeCell ref="I32:I34"/>
    <mergeCell ref="J32:J34"/>
    <mergeCell ref="M26:M28"/>
    <mergeCell ref="N26:N28"/>
    <mergeCell ref="O26:O28"/>
    <mergeCell ref="P26:P28"/>
    <mergeCell ref="Q26:Q28"/>
    <mergeCell ref="A29:A31"/>
    <mergeCell ref="B29:B31"/>
    <mergeCell ref="C29:C31"/>
    <mergeCell ref="E29:E31"/>
    <mergeCell ref="F29:F31"/>
    <mergeCell ref="G29:G31"/>
    <mergeCell ref="H29:H31"/>
    <mergeCell ref="I29:I31"/>
    <mergeCell ref="J29:J31"/>
    <mergeCell ref="K29:K31"/>
    <mergeCell ref="L29:L31"/>
    <mergeCell ref="M29:M31"/>
    <mergeCell ref="N29:N31"/>
    <mergeCell ref="O29:O31"/>
    <mergeCell ref="P29:P31"/>
    <mergeCell ref="Q29:Q31"/>
    <mergeCell ref="A26:A28"/>
    <mergeCell ref="B26:B28"/>
    <mergeCell ref="C26:C28"/>
    <mergeCell ref="E26:E28"/>
    <mergeCell ref="F26:F28"/>
    <mergeCell ref="G26:G28"/>
    <mergeCell ref="H26:H28"/>
    <mergeCell ref="I26:I28"/>
    <mergeCell ref="J26:J28"/>
    <mergeCell ref="A23:A25"/>
    <mergeCell ref="B23:B25"/>
    <mergeCell ref="C23:C25"/>
    <mergeCell ref="F23:F25"/>
    <mergeCell ref="G23:G25"/>
    <mergeCell ref="H23:H25"/>
    <mergeCell ref="I23:I25"/>
    <mergeCell ref="J23:J25"/>
    <mergeCell ref="K23:K25"/>
    <mergeCell ref="E23:E25"/>
    <mergeCell ref="A20:A22"/>
    <mergeCell ref="B20:B22"/>
    <mergeCell ref="C20:C22"/>
    <mergeCell ref="E20:E22"/>
    <mergeCell ref="F20:F22"/>
    <mergeCell ref="G20:G22"/>
    <mergeCell ref="H20:H22"/>
    <mergeCell ref="I20:I22"/>
    <mergeCell ref="J20:J22"/>
    <mergeCell ref="L87:L88"/>
    <mergeCell ref="E12:E14"/>
    <mergeCell ref="E15:E17"/>
    <mergeCell ref="B19:Q19"/>
    <mergeCell ref="K20:K22"/>
    <mergeCell ref="L20:L22"/>
    <mergeCell ref="M20:M22"/>
    <mergeCell ref="N20:N22"/>
    <mergeCell ref="O20:O22"/>
    <mergeCell ref="P20:P22"/>
    <mergeCell ref="Q20:Q22"/>
    <mergeCell ref="L23:L25"/>
    <mergeCell ref="M23:M25"/>
    <mergeCell ref="N23:N25"/>
    <mergeCell ref="O23:O25"/>
    <mergeCell ref="P23:P25"/>
    <mergeCell ref="Q23:Q25"/>
    <mergeCell ref="K26:K28"/>
    <mergeCell ref="L26:L28"/>
    <mergeCell ref="L12:L14"/>
    <mergeCell ref="L15:L17"/>
    <mergeCell ref="L81:L82"/>
    <mergeCell ref="L32:L34"/>
    <mergeCell ref="L41:L43"/>
    <mergeCell ref="B54:Q54"/>
    <mergeCell ref="K55:K57"/>
    <mergeCell ref="L55:L57"/>
    <mergeCell ref="M55:M57"/>
    <mergeCell ref="N55:N57"/>
    <mergeCell ref="O55:O57"/>
    <mergeCell ref="P55:P57"/>
    <mergeCell ref="Q55:Q57"/>
    <mergeCell ref="K64:K66"/>
    <mergeCell ref="L64:L66"/>
    <mergeCell ref="M64:M66"/>
    <mergeCell ref="N64:N66"/>
    <mergeCell ref="O64:O66"/>
    <mergeCell ref="P93:P94"/>
    <mergeCell ref="Q93:Q94"/>
    <mergeCell ref="F93:F94"/>
    <mergeCell ref="G93:G94"/>
    <mergeCell ref="H93:H94"/>
    <mergeCell ref="I93:I94"/>
    <mergeCell ref="J93:J94"/>
    <mergeCell ref="K93:K94"/>
    <mergeCell ref="M93:M94"/>
    <mergeCell ref="N93:N94"/>
    <mergeCell ref="O93:O94"/>
    <mergeCell ref="N83:N84"/>
    <mergeCell ref="O83:O84"/>
    <mergeCell ref="P83:P84"/>
    <mergeCell ref="Q83:Q84"/>
    <mergeCell ref="A83:A84"/>
    <mergeCell ref="B83:B84"/>
    <mergeCell ref="C83:C84"/>
    <mergeCell ref="F83:F84"/>
    <mergeCell ref="G83:G84"/>
    <mergeCell ref="H83:H84"/>
    <mergeCell ref="I83:I84"/>
    <mergeCell ref="J83:J84"/>
    <mergeCell ref="K83:K84"/>
    <mergeCell ref="M83:M84"/>
    <mergeCell ref="Q95:Q96"/>
    <mergeCell ref="A95:A96"/>
    <mergeCell ref="B95:B96"/>
    <mergeCell ref="C95:C96"/>
    <mergeCell ref="F95:F96"/>
    <mergeCell ref="N95:N96"/>
    <mergeCell ref="O89:O90"/>
    <mergeCell ref="P89:P90"/>
    <mergeCell ref="Q89:Q90"/>
    <mergeCell ref="A91:A92"/>
    <mergeCell ref="B91:B92"/>
    <mergeCell ref="C91:C92"/>
    <mergeCell ref="F91:F92"/>
    <mergeCell ref="N91:N92"/>
    <mergeCell ref="O91:O92"/>
    <mergeCell ref="P91:P92"/>
    <mergeCell ref="Q91:Q92"/>
    <mergeCell ref="A89:A90"/>
    <mergeCell ref="B89:B90"/>
    <mergeCell ref="C89:C90"/>
    <mergeCell ref="F89:F90"/>
    <mergeCell ref="I89:I90"/>
    <mergeCell ref="J89:J90"/>
    <mergeCell ref="G89:G90"/>
    <mergeCell ref="Q85:Q86"/>
    <mergeCell ref="N85:N86"/>
    <mergeCell ref="O85:O86"/>
    <mergeCell ref="A85:A86"/>
    <mergeCell ref="B85:B86"/>
    <mergeCell ref="C85:C86"/>
    <mergeCell ref="F85:F86"/>
    <mergeCell ref="I85:I86"/>
    <mergeCell ref="J85:J86"/>
    <mergeCell ref="M85:M86"/>
    <mergeCell ref="G85:G86"/>
    <mergeCell ref="H85:H86"/>
    <mergeCell ref="N81:N82"/>
    <mergeCell ref="O81:O82"/>
    <mergeCell ref="Q81:Q82"/>
    <mergeCell ref="B81:B82"/>
    <mergeCell ref="C81:C82"/>
    <mergeCell ref="F81:F82"/>
    <mergeCell ref="P81:P82"/>
    <mergeCell ref="M81:M82"/>
    <mergeCell ref="A81:A82"/>
    <mergeCell ref="A4:Q4"/>
    <mergeCell ref="A15:A17"/>
    <mergeCell ref="A8:Q8"/>
    <mergeCell ref="A12:A14"/>
    <mergeCell ref="B12:B14"/>
    <mergeCell ref="C12:C14"/>
    <mergeCell ref="F12:F14"/>
    <mergeCell ref="C15:C17"/>
    <mergeCell ref="B15:B17"/>
    <mergeCell ref="D6:N6"/>
    <mergeCell ref="B11:Q11"/>
    <mergeCell ref="B80:Q80"/>
    <mergeCell ref="N12:N14"/>
    <mergeCell ref="O12:O14"/>
    <mergeCell ref="P12:P14"/>
    <mergeCell ref="Q12:Q14"/>
    <mergeCell ref="Q15:Q17"/>
    <mergeCell ref="N15:N17"/>
    <mergeCell ref="O15:O17"/>
    <mergeCell ref="P15:P17"/>
    <mergeCell ref="F15:F17"/>
    <mergeCell ref="M12:M14"/>
    <mergeCell ref="M15:M17"/>
    <mergeCell ref="I12:I14"/>
    <mergeCell ref="J12:J14"/>
    <mergeCell ref="I15:I17"/>
    <mergeCell ref="J15:J17"/>
    <mergeCell ref="K12:K14"/>
    <mergeCell ref="K15:K17"/>
    <mergeCell ref="K81:K82"/>
    <mergeCell ref="K32:K34"/>
    <mergeCell ref="K41:K43"/>
    <mergeCell ref="K76:K78"/>
    <mergeCell ref="K70:K72"/>
    <mergeCell ref="J91:J92"/>
    <mergeCell ref="G12:G14"/>
    <mergeCell ref="H12:H14"/>
    <mergeCell ref="G15:G17"/>
    <mergeCell ref="H15:H17"/>
    <mergeCell ref="I81:I82"/>
    <mergeCell ref="J81:J82"/>
    <mergeCell ref="G81:G82"/>
    <mergeCell ref="H81:H82"/>
  </mergeCells>
  <phoneticPr fontId="17" type="noConversion"/>
  <pageMargins left="0.78740157480314965" right="0.39370078740157483" top="0.59055118110236227" bottom="0.59055118110236227" header="0" footer="0"/>
  <pageSetup paperSize="9" scale="44" fitToHeight="2" orientation="portrait" r:id="rId1"/>
  <rowBreaks count="2" manualBreakCount="2">
    <brk id="53" max="16383" man="1"/>
    <brk id="1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571(11)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IstominaOA</dc:creator>
  <cp:lastModifiedBy>resurs-int</cp:lastModifiedBy>
  <cp:lastPrinted>2021-05-05T07:19:26Z</cp:lastPrinted>
  <dcterms:created xsi:type="dcterms:W3CDTF">2015-06-05T18:19:34Z</dcterms:created>
  <dcterms:modified xsi:type="dcterms:W3CDTF">2023-04-20T09:31:31Z</dcterms:modified>
</cp:coreProperties>
</file>